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r7277\Desktop\311300109726001712106459\"/>
    </mc:Choice>
  </mc:AlternateContent>
  <xr:revisionPtr revIDLastSave="0" documentId="13_ncr:1_{268085CA-FB3A-4637-B1C6-A5A13C6D74AC}" xr6:coauthVersionLast="47" xr6:coauthVersionMax="47" xr10:uidLastSave="{00000000-0000-0000-0000-000000000000}"/>
  <bookViews>
    <workbookView xWindow="-12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4" l="1"/>
  <c r="E22" i="14"/>
  <c r="E21" i="14"/>
  <c r="E20" i="14"/>
  <c r="E19" i="14"/>
  <c r="E18" i="14"/>
  <c r="E17" i="14"/>
  <c r="E16" i="14"/>
  <c r="E15" i="14"/>
  <c r="E14" i="14"/>
  <c r="E13" i="14"/>
  <c r="E12" i="14"/>
  <c r="E11" i="14"/>
  <c r="E10" i="14"/>
  <c r="E9" i="14"/>
  <c r="E8" i="14"/>
  <c r="E7" i="14"/>
  <c r="E6" i="14"/>
  <c r="T67" i="38"/>
  <c r="AW63" i="38"/>
  <c r="AS63" i="38"/>
  <c r="AP63" i="38"/>
  <c r="AH63" i="38"/>
  <c r="Z63" i="38"/>
  <c r="AW62" i="38"/>
  <c r="AS62" i="38"/>
  <c r="AP62" i="38"/>
  <c r="AH62" i="38"/>
  <c r="Z62" i="38"/>
  <c r="AW61" i="38"/>
  <c r="AS61" i="38"/>
  <c r="AP61" i="38"/>
  <c r="AH61" i="38"/>
  <c r="Z61" i="38"/>
  <c r="AW60" i="38"/>
  <c r="AS60" i="38"/>
  <c r="AP60" i="38"/>
  <c r="AH60" i="38"/>
  <c r="Z60" i="38"/>
  <c r="AW59" i="38"/>
  <c r="AS59" i="38"/>
  <c r="AP59" i="38"/>
  <c r="AH59" i="38"/>
  <c r="Z59" i="38"/>
  <c r="AW58" i="38"/>
  <c r="AS58" i="38"/>
  <c r="AP58" i="38"/>
  <c r="AH58" i="38"/>
  <c r="Z58" i="38"/>
  <c r="AP57" i="38"/>
  <c r="AH57" i="38"/>
  <c r="Z57" i="38"/>
  <c r="AK56" i="38"/>
  <c r="AC56" i="38"/>
  <c r="AD53" i="38"/>
  <c r="H53" i="38"/>
  <c r="AC52" i="38"/>
  <c r="V52" i="38"/>
  <c r="Q52" i="38"/>
  <c r="L52" i="38"/>
  <c r="G52" i="38"/>
  <c r="BV51" i="38"/>
  <c r="BN51" i="38"/>
  <c r="BI51" i="38"/>
  <c r="BE51" i="38"/>
  <c r="BA51" i="38"/>
  <c r="AW51" i="38"/>
  <c r="AS51" i="38"/>
  <c r="AC51" i="38"/>
  <c r="V51" i="38"/>
  <c r="Q51" i="38"/>
  <c r="L51" i="38"/>
  <c r="G51" i="38"/>
  <c r="AC50" i="38"/>
  <c r="V50" i="38"/>
  <c r="Q50" i="38"/>
  <c r="L50" i="38"/>
  <c r="G50" i="38"/>
  <c r="AC49" i="38"/>
  <c r="Q49" i="38"/>
  <c r="L49" i="38"/>
  <c r="G49" i="38"/>
  <c r="BE48" i="38"/>
  <c r="BA48" i="38"/>
  <c r="AW48" i="38"/>
  <c r="AS48" i="38"/>
  <c r="AC48" i="38"/>
  <c r="G48" i="38"/>
  <c r="V45" i="38"/>
  <c r="AS44" i="38"/>
  <c r="V44" i="38"/>
  <c r="V41" i="38"/>
  <c r="AS40" i="38"/>
  <c r="V40" i="38"/>
  <c r="G40" i="38"/>
  <c r="V37" i="38"/>
  <c r="AS36" i="38"/>
  <c r="V36" i="38"/>
  <c r="V33" i="38"/>
  <c r="AS32" i="38"/>
  <c r="V32" i="38"/>
  <c r="V30" i="38"/>
  <c r="V29" i="38"/>
  <c r="AS28" i="38"/>
  <c r="V28" i="38"/>
  <c r="V26" i="38"/>
  <c r="V25" i="38"/>
  <c r="AS24" i="38"/>
  <c r="V24" i="38"/>
  <c r="V22" i="38"/>
  <c r="V21" i="38"/>
  <c r="AS20" i="38"/>
  <c r="AK20" i="38"/>
  <c r="AC20" i="38"/>
  <c r="V15" i="38"/>
  <c r="P15" i="38"/>
  <c r="AZ14" i="38"/>
  <c r="AY14" i="38"/>
  <c r="AX14" i="38"/>
  <c r="AW14" i="38"/>
  <c r="AV14" i="38"/>
  <c r="AU14" i="38"/>
  <c r="AT14" i="38"/>
  <c r="AA14" i="38"/>
  <c r="V14" i="38"/>
  <c r="V12" i="38"/>
  <c r="B12" i="38"/>
  <c r="AZ11" i="38"/>
  <c r="AY11" i="38"/>
  <c r="AX11" i="38"/>
  <c r="AW11" i="38"/>
  <c r="AV11" i="38"/>
  <c r="AU11" i="38"/>
  <c r="AT11" i="38"/>
  <c r="AA11" i="38"/>
  <c r="V11" i="38"/>
  <c r="CI10" i="38"/>
  <c r="Q10" i="38"/>
  <c r="L10" i="38"/>
  <c r="G10" i="38"/>
  <c r="B10" i="38"/>
  <c r="CI9" i="38"/>
  <c r="V9" i="38"/>
  <c r="CI8" i="38"/>
  <c r="AZ8" i="38"/>
  <c r="AY8" i="38"/>
  <c r="AX8" i="38"/>
  <c r="AW8" i="38"/>
  <c r="AV8" i="38"/>
  <c r="AU8" i="38"/>
  <c r="AT8" i="38"/>
  <c r="AA8" i="38"/>
  <c r="V8" i="38"/>
  <c r="CI7" i="38"/>
  <c r="CI6" i="38"/>
  <c r="CI5" i="38"/>
  <c r="AM5" i="38"/>
  <c r="P5" i="38"/>
  <c r="CI4" i="38"/>
  <c r="CI3" i="38"/>
  <c r="CI2" i="38"/>
  <c r="BF1" i="38"/>
  <c r="AS1" i="38"/>
  <c r="AI1" i="38"/>
  <c r="T67" i="46"/>
  <c r="AW63" i="46"/>
  <c r="AS63" i="46"/>
  <c r="AP63" i="46"/>
  <c r="AH63" i="46"/>
  <c r="Z63" i="46"/>
  <c r="AW62" i="46"/>
  <c r="AS62" i="46"/>
  <c r="AP62" i="46"/>
  <c r="AH62" i="46"/>
  <c r="Z62" i="46"/>
  <c r="AW61" i="46"/>
  <c r="AS61" i="46"/>
  <c r="AP61" i="46"/>
  <c r="AH61" i="46"/>
  <c r="Z61" i="46"/>
  <c r="AW60" i="46"/>
  <c r="AS60" i="46"/>
  <c r="AP60" i="46"/>
  <c r="AH60" i="46"/>
  <c r="Z60" i="46"/>
  <c r="AW59" i="46"/>
  <c r="AS59" i="46"/>
  <c r="AP59" i="46"/>
  <c r="AH59" i="46"/>
  <c r="Z59" i="46"/>
  <c r="AW58" i="46"/>
  <c r="AS58" i="46"/>
  <c r="AP58" i="46"/>
  <c r="AH58" i="46"/>
  <c r="Z58" i="46"/>
  <c r="AP57" i="46"/>
  <c r="AH57" i="46"/>
  <c r="Z57" i="46"/>
  <c r="AK56" i="46"/>
  <c r="AC56" i="46"/>
  <c r="AD53" i="46"/>
  <c r="H53" i="46"/>
  <c r="AC52" i="46"/>
  <c r="V52" i="46"/>
  <c r="Q52" i="46"/>
  <c r="L52" i="46"/>
  <c r="G52" i="46"/>
  <c r="BV51" i="46"/>
  <c r="BN51" i="46"/>
  <c r="BI51" i="46"/>
  <c r="BE51" i="46"/>
  <c r="BA51" i="46"/>
  <c r="AW51" i="46"/>
  <c r="AS51" i="46"/>
  <c r="AC51" i="46"/>
  <c r="V51" i="46"/>
  <c r="Q51" i="46"/>
  <c r="L51" i="46"/>
  <c r="G51" i="46"/>
  <c r="AC50" i="46"/>
  <c r="V50" i="46"/>
  <c r="Q50" i="46"/>
  <c r="L50" i="46"/>
  <c r="G50" i="46"/>
  <c r="AC49" i="46"/>
  <c r="Q49" i="46"/>
  <c r="L49" i="46"/>
  <c r="G49" i="46"/>
  <c r="BE48" i="46"/>
  <c r="BA48" i="46"/>
  <c r="AW48" i="46"/>
  <c r="AS48" i="46"/>
  <c r="AC48" i="46"/>
  <c r="G48" i="46"/>
  <c r="V45" i="46"/>
  <c r="AS44" i="46"/>
  <c r="V44" i="46"/>
  <c r="V41" i="46"/>
  <c r="AS40" i="46"/>
  <c r="V40" i="46"/>
  <c r="G40" i="46"/>
  <c r="V37" i="46"/>
  <c r="AS36" i="46"/>
  <c r="V36" i="46"/>
  <c r="V33" i="46"/>
  <c r="AS32" i="46"/>
  <c r="V32" i="46"/>
  <c r="V30" i="46"/>
  <c r="V29" i="46"/>
  <c r="AS28" i="46"/>
  <c r="V28" i="46"/>
  <c r="V26" i="46"/>
  <c r="V25" i="46"/>
  <c r="AS24" i="46"/>
  <c r="V24" i="46"/>
  <c r="V22" i="46"/>
  <c r="V21" i="46"/>
  <c r="AS20" i="46"/>
  <c r="AK20" i="46"/>
  <c r="AC20" i="46"/>
  <c r="V15" i="46"/>
  <c r="P15" i="46"/>
  <c r="AZ14" i="46"/>
  <c r="AY14" i="46"/>
  <c r="AX14" i="46"/>
  <c r="AW14" i="46"/>
  <c r="AV14" i="46"/>
  <c r="AU14" i="46"/>
  <c r="AT14" i="46"/>
  <c r="AA14" i="46"/>
  <c r="V14" i="46"/>
  <c r="V12" i="46"/>
  <c r="B12" i="46"/>
  <c r="AZ11" i="46"/>
  <c r="AY11" i="46"/>
  <c r="AX11" i="46"/>
  <c r="AW11" i="46"/>
  <c r="AV11" i="46"/>
  <c r="AU11" i="46"/>
  <c r="AT11" i="46"/>
  <c r="AA11" i="46"/>
  <c r="V11" i="46"/>
  <c r="CI10" i="46"/>
  <c r="Q10" i="46"/>
  <c r="L10" i="46"/>
  <c r="G10" i="46"/>
  <c r="B10" i="46"/>
  <c r="CI9" i="46"/>
  <c r="V9" i="46"/>
  <c r="CI8" i="46"/>
  <c r="AZ8" i="46"/>
  <c r="AY8" i="46"/>
  <c r="AX8" i="46"/>
  <c r="AW8" i="46"/>
  <c r="AV8" i="46"/>
  <c r="AU8" i="46"/>
  <c r="AT8" i="46"/>
  <c r="AA8" i="46"/>
  <c r="V8" i="46"/>
  <c r="CI7" i="46"/>
  <c r="CI6" i="46"/>
  <c r="CI5" i="46"/>
  <c r="AM5" i="46"/>
  <c r="P5" i="46"/>
  <c r="CI4" i="46"/>
  <c r="CI3" i="46"/>
  <c r="CI2" i="46"/>
  <c r="BF1" i="46"/>
  <c r="AS1" i="46"/>
  <c r="AI1" i="46"/>
  <c r="T67" i="45"/>
  <c r="AW63" i="45"/>
  <c r="AS63" i="45"/>
  <c r="AP63" i="45"/>
  <c r="AH63" i="45"/>
  <c r="Z63" i="45"/>
  <c r="AW62" i="45"/>
  <c r="AS62" i="45"/>
  <c r="AP62" i="45"/>
  <c r="AH62" i="45"/>
  <c r="Z62" i="45"/>
  <c r="AW61" i="45"/>
  <c r="AS61" i="45"/>
  <c r="AP61" i="45"/>
  <c r="AH61" i="45"/>
  <c r="Z61" i="45"/>
  <c r="AW60" i="45"/>
  <c r="AS60" i="45"/>
  <c r="AP60" i="45"/>
  <c r="AH60" i="45"/>
  <c r="Z60" i="45"/>
  <c r="AW59" i="45"/>
  <c r="AS59" i="45"/>
  <c r="AP59" i="45"/>
  <c r="AH59" i="45"/>
  <c r="Z59" i="45"/>
  <c r="AW58" i="45"/>
  <c r="AS58" i="45"/>
  <c r="AP58" i="45"/>
  <c r="AH58" i="45"/>
  <c r="Z58" i="45"/>
  <c r="AP57" i="45"/>
  <c r="AH57" i="45"/>
  <c r="Z57" i="45"/>
  <c r="AK56" i="45"/>
  <c r="AC56" i="45"/>
  <c r="AD53" i="45"/>
  <c r="H53" i="45"/>
  <c r="AC52" i="45"/>
  <c r="V52" i="45"/>
  <c r="Q52" i="45"/>
  <c r="L52" i="45"/>
  <c r="G52" i="45"/>
  <c r="BV51" i="45"/>
  <c r="BN51" i="45"/>
  <c r="BI51" i="45"/>
  <c r="BE51" i="45"/>
  <c r="BA51" i="45"/>
  <c r="AW51" i="45"/>
  <c r="AS51" i="45"/>
  <c r="AC51" i="45"/>
  <c r="V51" i="45"/>
  <c r="Q51" i="45"/>
  <c r="L51" i="45"/>
  <c r="G51" i="45"/>
  <c r="AC50" i="45"/>
  <c r="V50" i="45"/>
  <c r="Q50" i="45"/>
  <c r="L50" i="45"/>
  <c r="G50" i="45"/>
  <c r="AC49" i="45"/>
  <c r="Q49" i="45"/>
  <c r="L49" i="45"/>
  <c r="G49" i="45"/>
  <c r="BE48" i="45"/>
  <c r="BA48" i="45"/>
  <c r="AW48" i="45"/>
  <c r="AS48" i="45"/>
  <c r="AC48" i="45"/>
  <c r="G48" i="45"/>
  <c r="V45" i="45"/>
  <c r="AS44" i="45"/>
  <c r="V44" i="45"/>
  <c r="V41" i="45"/>
  <c r="AS40" i="45"/>
  <c r="V40" i="45"/>
  <c r="G40" i="45"/>
  <c r="V37" i="45"/>
  <c r="AS36" i="45"/>
  <c r="V36" i="45"/>
  <c r="V33" i="45"/>
  <c r="AS32" i="45"/>
  <c r="V32" i="45"/>
  <c r="V30" i="45"/>
  <c r="V29" i="45"/>
  <c r="AS28" i="45"/>
  <c r="V28" i="45"/>
  <c r="V26" i="45"/>
  <c r="V25" i="45"/>
  <c r="AS24" i="45"/>
  <c r="V24" i="45"/>
  <c r="V22" i="45"/>
  <c r="V21" i="45"/>
  <c r="AS20" i="45"/>
  <c r="AK20" i="45"/>
  <c r="AC20" i="45"/>
  <c r="V15" i="45"/>
  <c r="P15" i="45"/>
  <c r="AZ14" i="45"/>
  <c r="AY14" i="45"/>
  <c r="AX14" i="45"/>
  <c r="AW14" i="45"/>
  <c r="AV14" i="45"/>
  <c r="AU14" i="45"/>
  <c r="AT14" i="45"/>
  <c r="AA14" i="45"/>
  <c r="V14" i="45"/>
  <c r="V12" i="45"/>
  <c r="B12" i="45"/>
  <c r="AZ11" i="45"/>
  <c r="AY11" i="45"/>
  <c r="AX11" i="45"/>
  <c r="AW11" i="45"/>
  <c r="AV11" i="45"/>
  <c r="AU11" i="45"/>
  <c r="AT11" i="45"/>
  <c r="AA11" i="45"/>
  <c r="V11" i="45"/>
  <c r="CI10" i="45"/>
  <c r="Q10" i="45"/>
  <c r="L10" i="45"/>
  <c r="G10" i="45"/>
  <c r="B10" i="45"/>
  <c r="CI9" i="45"/>
  <c r="V9" i="45"/>
  <c r="CI8" i="45"/>
  <c r="AZ8" i="45"/>
  <c r="AY8" i="45"/>
  <c r="AX8" i="45"/>
  <c r="AW8" i="45"/>
  <c r="AV8" i="45"/>
  <c r="AU8" i="45"/>
  <c r="AT8" i="45"/>
  <c r="AA8" i="45"/>
  <c r="V8" i="45"/>
  <c r="CI7" i="45"/>
  <c r="CI6" i="45"/>
  <c r="CI5" i="45"/>
  <c r="AM5" i="45"/>
  <c r="P5" i="45"/>
  <c r="CI4" i="45"/>
  <c r="CI3" i="45"/>
  <c r="CI2" i="45"/>
  <c r="BF1" i="45"/>
  <c r="AS1" i="45"/>
  <c r="AI1" i="45"/>
  <c r="T67" i="44"/>
  <c r="AW63" i="44"/>
  <c r="AS63" i="44"/>
  <c r="AP63" i="44"/>
  <c r="AH63" i="44"/>
  <c r="Z63" i="44"/>
  <c r="AW62" i="44"/>
  <c r="AS62" i="44"/>
  <c r="AP62" i="44"/>
  <c r="AH62" i="44"/>
  <c r="Z62" i="44"/>
  <c r="AW61" i="44"/>
  <c r="AS61" i="44"/>
  <c r="AP61" i="44"/>
  <c r="AH61" i="44"/>
  <c r="Z61" i="44"/>
  <c r="AW60" i="44"/>
  <c r="AS60" i="44"/>
  <c r="AP60" i="44"/>
  <c r="AH60" i="44"/>
  <c r="Z60" i="44"/>
  <c r="AW59" i="44"/>
  <c r="AS59" i="44"/>
  <c r="AP59" i="44"/>
  <c r="AH59" i="44"/>
  <c r="Z59" i="44"/>
  <c r="AW58" i="44"/>
  <c r="AS58" i="44"/>
  <c r="AP58" i="44"/>
  <c r="AH58" i="44"/>
  <c r="Z58" i="44"/>
  <c r="AP57" i="44"/>
  <c r="AH57" i="44"/>
  <c r="Z57" i="44"/>
  <c r="AK56" i="44"/>
  <c r="AC56" i="44"/>
  <c r="AD53" i="44"/>
  <c r="H53" i="44"/>
  <c r="AC52" i="44"/>
  <c r="V52" i="44"/>
  <c r="Q52" i="44"/>
  <c r="L52" i="44"/>
  <c r="G52" i="44"/>
  <c r="BV51" i="44"/>
  <c r="BN51" i="44"/>
  <c r="BI51" i="44"/>
  <c r="BE51" i="44"/>
  <c r="BA51" i="44"/>
  <c r="AW51" i="44"/>
  <c r="AS51" i="44"/>
  <c r="AC51" i="44"/>
  <c r="V51" i="44"/>
  <c r="Q51" i="44"/>
  <c r="L51" i="44"/>
  <c r="G51" i="44"/>
  <c r="AC50" i="44"/>
  <c r="V50" i="44"/>
  <c r="Q50" i="44"/>
  <c r="L50" i="44"/>
  <c r="G50" i="44"/>
  <c r="AC49" i="44"/>
  <c r="Q49" i="44"/>
  <c r="L49" i="44"/>
  <c r="G49" i="44"/>
  <c r="BE48" i="44"/>
  <c r="BA48" i="44"/>
  <c r="AW48" i="44"/>
  <c r="AS48" i="44"/>
  <c r="AC48" i="44"/>
  <c r="G48" i="44"/>
  <c r="V45" i="44"/>
  <c r="AS44" i="44"/>
  <c r="V44" i="44"/>
  <c r="V41" i="44"/>
  <c r="AS40" i="44"/>
  <c r="V40" i="44"/>
  <c r="G40" i="44"/>
  <c r="V37" i="44"/>
  <c r="AS36" i="44"/>
  <c r="V36" i="44"/>
  <c r="V33" i="44"/>
  <c r="AS32" i="44"/>
  <c r="V32" i="44"/>
  <c r="V30" i="44"/>
  <c r="V29" i="44"/>
  <c r="AS28" i="44"/>
  <c r="V28" i="44"/>
  <c r="V26" i="44"/>
  <c r="V25" i="44"/>
  <c r="AS24" i="44"/>
  <c r="V24" i="44"/>
  <c r="V22" i="44"/>
  <c r="V21" i="44"/>
  <c r="AS20" i="44"/>
  <c r="AK20" i="44"/>
  <c r="AC20" i="44"/>
  <c r="V15" i="44"/>
  <c r="P15" i="44"/>
  <c r="AZ14" i="44"/>
  <c r="AY14" i="44"/>
  <c r="AX14" i="44"/>
  <c r="AW14" i="44"/>
  <c r="AV14" i="44"/>
  <c r="AU14" i="44"/>
  <c r="AT14" i="44"/>
  <c r="AA14" i="44"/>
  <c r="V14" i="44"/>
  <c r="V12" i="44"/>
  <c r="B12" i="44"/>
  <c r="AZ11" i="44"/>
  <c r="AY11" i="44"/>
  <c r="AX11" i="44"/>
  <c r="AW11" i="44"/>
  <c r="AV11" i="44"/>
  <c r="AU11" i="44"/>
  <c r="AT11" i="44"/>
  <c r="AA11" i="44"/>
  <c r="V11" i="44"/>
  <c r="CI10" i="44"/>
  <c r="Q10" i="44"/>
  <c r="L10" i="44"/>
  <c r="G10" i="44"/>
  <c r="B10" i="44"/>
  <c r="CI9" i="44"/>
  <c r="V9" i="44"/>
  <c r="CI8" i="44"/>
  <c r="AZ8" i="44"/>
  <c r="AY8" i="44"/>
  <c r="AX8" i="44"/>
  <c r="AW8" i="44"/>
  <c r="AV8" i="44"/>
  <c r="AU8" i="44"/>
  <c r="AT8" i="44"/>
  <c r="AA8" i="44"/>
  <c r="V8" i="44"/>
  <c r="CI7" i="44"/>
  <c r="CI6" i="44"/>
  <c r="CI5" i="44"/>
  <c r="AM5" i="44"/>
  <c r="P5" i="44"/>
  <c r="CI4" i="44"/>
  <c r="CI3" i="44"/>
  <c r="CI2" i="44"/>
  <c r="BF1" i="44"/>
  <c r="AS1" i="44"/>
  <c r="AI1" i="44"/>
  <c r="T67" i="43"/>
  <c r="AW63" i="43"/>
  <c r="AS63" i="43"/>
  <c r="AP63" i="43"/>
  <c r="AH63" i="43"/>
  <c r="Z63" i="43"/>
  <c r="AW62" i="43"/>
  <c r="AS62" i="43"/>
  <c r="AP62" i="43"/>
  <c r="AH62" i="43"/>
  <c r="Z62" i="43"/>
  <c r="AW61" i="43"/>
  <c r="AS61" i="43"/>
  <c r="AP61" i="43"/>
  <c r="AH61" i="43"/>
  <c r="Z61" i="43"/>
  <c r="AW60" i="43"/>
  <c r="AS60" i="43"/>
  <c r="AP60" i="43"/>
  <c r="AH60" i="43"/>
  <c r="Z60" i="43"/>
  <c r="AW59" i="43"/>
  <c r="AS59" i="43"/>
  <c r="AP59" i="43"/>
  <c r="AH59" i="43"/>
  <c r="Z59" i="43"/>
  <c r="AW58" i="43"/>
  <c r="AS58" i="43"/>
  <c r="AP58" i="43"/>
  <c r="AH58" i="43"/>
  <c r="Z58" i="43"/>
  <c r="AP57" i="43"/>
  <c r="AH57" i="43"/>
  <c r="Z57" i="43"/>
  <c r="AK56" i="43"/>
  <c r="AC56" i="43"/>
  <c r="AD53" i="43"/>
  <c r="H53" i="43"/>
  <c r="AC52" i="43"/>
  <c r="V52" i="43"/>
  <c r="Q52" i="43"/>
  <c r="L52" i="43"/>
  <c r="G52" i="43"/>
  <c r="BV51" i="43"/>
  <c r="BN51" i="43"/>
  <c r="BI51" i="43"/>
  <c r="BE51" i="43"/>
  <c r="BA51" i="43"/>
  <c r="AW51" i="43"/>
  <c r="AS51" i="43"/>
  <c r="AC51" i="43"/>
  <c r="V51" i="43"/>
  <c r="Q51" i="43"/>
  <c r="L51" i="43"/>
  <c r="G51" i="43"/>
  <c r="AC50" i="43"/>
  <c r="V50" i="43"/>
  <c r="Q50" i="43"/>
  <c r="L50" i="43"/>
  <c r="G50" i="43"/>
  <c r="AC49" i="43"/>
  <c r="Q49" i="43"/>
  <c r="L49" i="43"/>
  <c r="G49" i="43"/>
  <c r="BE48" i="43"/>
  <c r="BA48" i="43"/>
  <c r="AW48" i="43"/>
  <c r="AS48" i="43"/>
  <c r="AC48" i="43"/>
  <c r="G48" i="43"/>
  <c r="V45" i="43"/>
  <c r="AS44" i="43"/>
  <c r="V44" i="43"/>
  <c r="V41" i="43"/>
  <c r="AS40" i="43"/>
  <c r="V40" i="43"/>
  <c r="G40" i="43"/>
  <c r="V37" i="43"/>
  <c r="AS36" i="43"/>
  <c r="V36" i="43"/>
  <c r="V33" i="43"/>
  <c r="AS32" i="43"/>
  <c r="V32" i="43"/>
  <c r="V30" i="43"/>
  <c r="V29" i="43"/>
  <c r="AS28" i="43"/>
  <c r="V28" i="43"/>
  <c r="V26" i="43"/>
  <c r="V25" i="43"/>
  <c r="AS24" i="43"/>
  <c r="V24" i="43"/>
  <c r="V22" i="43"/>
  <c r="V21" i="43"/>
  <c r="AS20" i="43"/>
  <c r="AK20" i="43"/>
  <c r="AC20" i="43"/>
  <c r="V15" i="43"/>
  <c r="P15" i="43"/>
  <c r="AZ14" i="43"/>
  <c r="AY14" i="43"/>
  <c r="AX14" i="43"/>
  <c r="AW14" i="43"/>
  <c r="AV14" i="43"/>
  <c r="AU14" i="43"/>
  <c r="AT14" i="43"/>
  <c r="AA14" i="43"/>
  <c r="V14" i="43"/>
  <c r="V12" i="43"/>
  <c r="B12" i="43"/>
  <c r="AZ11" i="43"/>
  <c r="AY11" i="43"/>
  <c r="AX11" i="43"/>
  <c r="AW11" i="43"/>
  <c r="AV11" i="43"/>
  <c r="AU11" i="43"/>
  <c r="AT11" i="43"/>
  <c r="AA11" i="43"/>
  <c r="V11" i="43"/>
  <c r="CI10" i="43"/>
  <c r="Q10" i="43"/>
  <c r="L10" i="43"/>
  <c r="G10" i="43"/>
  <c r="B10" i="43"/>
  <c r="CI9" i="43"/>
  <c r="V9" i="43"/>
  <c r="CI8" i="43"/>
  <c r="AZ8" i="43"/>
  <c r="AY8" i="43"/>
  <c r="AX8" i="43"/>
  <c r="AW8" i="43"/>
  <c r="AV8" i="43"/>
  <c r="AU8" i="43"/>
  <c r="AT8" i="43"/>
  <c r="AA8" i="43"/>
  <c r="V8" i="43"/>
  <c r="CI7" i="43"/>
  <c r="CI6" i="43"/>
  <c r="CI5" i="43"/>
  <c r="AM5" i="43"/>
  <c r="P5" i="43"/>
  <c r="CI4" i="43"/>
  <c r="CI3" i="43"/>
  <c r="CI2" i="43"/>
  <c r="BF1" i="43"/>
  <c r="AS1" i="43"/>
  <c r="AI1" i="43"/>
  <c r="T67" i="42"/>
  <c r="AW63" i="42"/>
  <c r="AS63" i="42"/>
  <c r="AP63" i="42"/>
  <c r="AH63" i="42"/>
  <c r="Z63" i="42"/>
  <c r="AW62" i="42"/>
  <c r="AS62" i="42"/>
  <c r="AP62" i="42"/>
  <c r="AH62" i="42"/>
  <c r="Z62" i="42"/>
  <c r="AW61" i="42"/>
  <c r="AS61" i="42"/>
  <c r="AP61" i="42"/>
  <c r="AH61" i="42"/>
  <c r="Z61" i="42"/>
  <c r="AW60" i="42"/>
  <c r="AS60" i="42"/>
  <c r="AP60" i="42"/>
  <c r="AH60" i="42"/>
  <c r="Z60" i="42"/>
  <c r="AW59" i="42"/>
  <c r="AS59" i="42"/>
  <c r="AP59" i="42"/>
  <c r="AH59" i="42"/>
  <c r="Z59" i="42"/>
  <c r="AW58" i="42"/>
  <c r="AS58" i="42"/>
  <c r="AP58" i="42"/>
  <c r="AH58" i="42"/>
  <c r="Z58" i="42"/>
  <c r="AP57" i="42"/>
  <c r="AH57" i="42"/>
  <c r="Z57" i="42"/>
  <c r="AK56" i="42"/>
  <c r="AC56" i="42"/>
  <c r="AD53" i="42"/>
  <c r="H53" i="42"/>
  <c r="AC52" i="42"/>
  <c r="V52" i="42"/>
  <c r="Q52" i="42"/>
  <c r="L52" i="42"/>
  <c r="G52" i="42"/>
  <c r="BV51" i="42"/>
  <c r="BN51" i="42"/>
  <c r="BI51" i="42"/>
  <c r="BE51" i="42"/>
  <c r="BA51" i="42"/>
  <c r="AW51" i="42"/>
  <c r="AS51" i="42"/>
  <c r="AC51" i="42"/>
  <c r="V51" i="42"/>
  <c r="Q51" i="42"/>
  <c r="L51" i="42"/>
  <c r="G51" i="42"/>
  <c r="AC50" i="42"/>
  <c r="V50" i="42"/>
  <c r="Q50" i="42"/>
  <c r="L50" i="42"/>
  <c r="G50" i="42"/>
  <c r="AC49" i="42"/>
  <c r="Q49" i="42"/>
  <c r="L49" i="42"/>
  <c r="G49" i="42"/>
  <c r="BE48" i="42"/>
  <c r="BA48" i="42"/>
  <c r="AW48" i="42"/>
  <c r="AS48" i="42"/>
  <c r="AC48" i="42"/>
  <c r="G48" i="42"/>
  <c r="V45" i="42"/>
  <c r="AS44" i="42"/>
  <c r="V44" i="42"/>
  <c r="V41" i="42"/>
  <c r="AS40" i="42"/>
  <c r="V40" i="42"/>
  <c r="G40" i="42"/>
  <c r="V37" i="42"/>
  <c r="AS36" i="42"/>
  <c r="V36" i="42"/>
  <c r="V33" i="42"/>
  <c r="AS32" i="42"/>
  <c r="V32" i="42"/>
  <c r="V30" i="42"/>
  <c r="V29" i="42"/>
  <c r="AS28" i="42"/>
  <c r="V28" i="42"/>
  <c r="V26" i="42"/>
  <c r="V25" i="42"/>
  <c r="AS24" i="42"/>
  <c r="V24" i="42"/>
  <c r="V22" i="42"/>
  <c r="V21" i="42"/>
  <c r="AS20" i="42"/>
  <c r="AK20" i="42"/>
  <c r="AC20" i="42"/>
  <c r="V15" i="42"/>
  <c r="P15" i="42"/>
  <c r="AZ14" i="42"/>
  <c r="AY14" i="42"/>
  <c r="AX14" i="42"/>
  <c r="AW14" i="42"/>
  <c r="AV14" i="42"/>
  <c r="AU14" i="42"/>
  <c r="AT14" i="42"/>
  <c r="AA14" i="42"/>
  <c r="V14" i="42"/>
  <c r="V12" i="42"/>
  <c r="B12" i="42"/>
  <c r="AZ11" i="42"/>
  <c r="AY11" i="42"/>
  <c r="AX11" i="42"/>
  <c r="AW11" i="42"/>
  <c r="AV11" i="42"/>
  <c r="AU11" i="42"/>
  <c r="AT11" i="42"/>
  <c r="AA11" i="42"/>
  <c r="V11" i="42"/>
  <c r="CI10" i="42"/>
  <c r="Q10" i="42"/>
  <c r="L10" i="42"/>
  <c r="G10" i="42"/>
  <c r="B10" i="42"/>
  <c r="CI9" i="42"/>
  <c r="V9" i="42"/>
  <c r="CI8" i="42"/>
  <c r="AZ8" i="42"/>
  <c r="AY8" i="42"/>
  <c r="AX8" i="42"/>
  <c r="AW8" i="42"/>
  <c r="AV8" i="42"/>
  <c r="AU8" i="42"/>
  <c r="AT8" i="42"/>
  <c r="AA8" i="42"/>
  <c r="V8" i="42"/>
  <c r="CI7" i="42"/>
  <c r="CI6" i="42"/>
  <c r="CI5" i="42"/>
  <c r="AM5" i="42"/>
  <c r="P5" i="42"/>
  <c r="CI4" i="42"/>
  <c r="CI3" i="42"/>
  <c r="CI2" i="42"/>
  <c r="BF1" i="42"/>
  <c r="AS1" i="42"/>
  <c r="AI1" i="42"/>
  <c r="T67" i="41"/>
  <c r="AW63" i="41"/>
  <c r="AS63" i="41"/>
  <c r="AP63" i="41"/>
  <c r="AH63" i="41"/>
  <c r="Z63" i="41"/>
  <c r="AW62" i="41"/>
  <c r="AS62" i="41"/>
  <c r="AP62" i="41"/>
  <c r="AH62" i="41"/>
  <c r="Z62" i="41"/>
  <c r="AW61" i="41"/>
  <c r="AS61" i="41"/>
  <c r="AP61" i="41"/>
  <c r="AH61" i="41"/>
  <c r="Z61" i="41"/>
  <c r="AW60" i="41"/>
  <c r="AS60" i="41"/>
  <c r="AP60" i="41"/>
  <c r="AH60" i="41"/>
  <c r="Z60" i="41"/>
  <c r="AW59" i="41"/>
  <c r="AS59" i="41"/>
  <c r="AP59" i="41"/>
  <c r="AH59" i="41"/>
  <c r="Z59" i="41"/>
  <c r="AW58" i="41"/>
  <c r="AS58" i="41"/>
  <c r="AP58" i="41"/>
  <c r="AH58" i="41"/>
  <c r="Z58" i="41"/>
  <c r="AP57" i="41"/>
  <c r="AH57" i="41"/>
  <c r="Z57" i="41"/>
  <c r="AK56" i="41"/>
  <c r="AC56" i="41"/>
  <c r="AD53" i="41"/>
  <c r="H53" i="41"/>
  <c r="AC52" i="41"/>
  <c r="V52" i="41"/>
  <c r="Q52" i="41"/>
  <c r="L52" i="41"/>
  <c r="G52" i="41"/>
  <c r="BV51" i="41"/>
  <c r="BN51" i="41"/>
  <c r="BI51" i="41"/>
  <c r="BE51" i="41"/>
  <c r="BA51" i="41"/>
  <c r="AW51" i="41"/>
  <c r="AS51" i="41"/>
  <c r="AC51" i="41"/>
  <c r="V51" i="41"/>
  <c r="Q51" i="41"/>
  <c r="L51" i="41"/>
  <c r="G51" i="41"/>
  <c r="AC50" i="41"/>
  <c r="V50" i="41"/>
  <c r="Q50" i="41"/>
  <c r="L50" i="41"/>
  <c r="G50" i="41"/>
  <c r="AC49" i="41"/>
  <c r="Q49" i="41"/>
  <c r="L49" i="41"/>
  <c r="G49" i="41"/>
  <c r="BE48" i="41"/>
  <c r="BA48" i="41"/>
  <c r="AW48" i="41"/>
  <c r="AS48" i="41"/>
  <c r="AC48" i="41"/>
  <c r="G48" i="41"/>
  <c r="V45" i="41"/>
  <c r="AS44" i="41"/>
  <c r="V44" i="41"/>
  <c r="V41" i="41"/>
  <c r="AS40" i="41"/>
  <c r="V40" i="41"/>
  <c r="G40" i="41"/>
  <c r="V37" i="41"/>
  <c r="AS36" i="41"/>
  <c r="V36" i="41"/>
  <c r="V33" i="41"/>
  <c r="AS32" i="41"/>
  <c r="V32" i="41"/>
  <c r="V30" i="41"/>
  <c r="V29" i="41"/>
  <c r="AS28" i="41"/>
  <c r="V28" i="41"/>
  <c r="V26" i="41"/>
  <c r="V25" i="41"/>
  <c r="AS24" i="41"/>
  <c r="V24" i="41"/>
  <c r="V22" i="41"/>
  <c r="V21" i="41"/>
  <c r="AS20" i="41"/>
  <c r="AK20" i="41"/>
  <c r="AC20" i="41"/>
  <c r="V15" i="41"/>
  <c r="P15" i="41"/>
  <c r="AZ14" i="41"/>
  <c r="AY14" i="41"/>
  <c r="AX14" i="41"/>
  <c r="AW14" i="41"/>
  <c r="AV14" i="41"/>
  <c r="AU14" i="41"/>
  <c r="AT14" i="41"/>
  <c r="AA14" i="41"/>
  <c r="V14" i="41"/>
  <c r="V12" i="41"/>
  <c r="B12" i="41"/>
  <c r="AZ11" i="41"/>
  <c r="AY11" i="41"/>
  <c r="AX11" i="41"/>
  <c r="AW11" i="41"/>
  <c r="AV11" i="41"/>
  <c r="AU11" i="41"/>
  <c r="AT11" i="41"/>
  <c r="AA11" i="41"/>
  <c r="V11" i="41"/>
  <c r="CI10" i="41"/>
  <c r="Q10" i="41"/>
  <c r="L10" i="41"/>
  <c r="G10" i="41"/>
  <c r="B10" i="41"/>
  <c r="CI9" i="41"/>
  <c r="V9" i="41"/>
  <c r="CI8" i="41"/>
  <c r="AZ8" i="41"/>
  <c r="AY8" i="41"/>
  <c r="AX8" i="41"/>
  <c r="AW8" i="41"/>
  <c r="AV8" i="41"/>
  <c r="AU8" i="41"/>
  <c r="AT8" i="41"/>
  <c r="AA8" i="41"/>
  <c r="V8" i="41"/>
  <c r="CI7" i="41"/>
  <c r="CI6" i="41"/>
  <c r="CI5" i="41"/>
  <c r="AM5" i="41"/>
  <c r="P5" i="41"/>
  <c r="CI4" i="41"/>
  <c r="CI3" i="41"/>
  <c r="CI2" i="41"/>
  <c r="BF1" i="41"/>
  <c r="AS1" i="41"/>
  <c r="AI1" i="41"/>
  <c r="T67" i="40"/>
  <c r="AW63" i="40"/>
  <c r="AS63" i="40"/>
  <c r="AP63" i="40"/>
  <c r="AH63" i="40"/>
  <c r="Z63" i="40"/>
  <c r="AW62" i="40"/>
  <c r="AS62" i="40"/>
  <c r="AP62" i="40"/>
  <c r="AH62" i="40"/>
  <c r="Z62" i="40"/>
  <c r="AW61" i="40"/>
  <c r="AS61" i="40"/>
  <c r="AP61" i="40"/>
  <c r="AH61" i="40"/>
  <c r="Z61" i="40"/>
  <c r="AW60" i="40"/>
  <c r="AS60" i="40"/>
  <c r="AP60" i="40"/>
  <c r="AH60" i="40"/>
  <c r="Z60" i="40"/>
  <c r="AW59" i="40"/>
  <c r="AS59" i="40"/>
  <c r="AP59" i="40"/>
  <c r="AH59" i="40"/>
  <c r="Z59" i="40"/>
  <c r="AW58" i="40"/>
  <c r="AS58" i="40"/>
  <c r="AP58" i="40"/>
  <c r="AH58" i="40"/>
  <c r="Z58" i="40"/>
  <c r="AP57" i="40"/>
  <c r="AH57" i="40"/>
  <c r="Z57" i="40"/>
  <c r="AK56" i="40"/>
  <c r="AC56" i="40"/>
  <c r="AD53" i="40"/>
  <c r="H53" i="40"/>
  <c r="AC52" i="40"/>
  <c r="V52" i="40"/>
  <c r="Q52" i="40"/>
  <c r="L52" i="40"/>
  <c r="G52" i="40"/>
  <c r="BV51" i="40"/>
  <c r="BN51" i="40"/>
  <c r="BI51" i="40"/>
  <c r="BE51" i="40"/>
  <c r="BA51" i="40"/>
  <c r="AW51" i="40"/>
  <c r="AS51" i="40"/>
  <c r="AC51" i="40"/>
  <c r="V51" i="40"/>
  <c r="Q51" i="40"/>
  <c r="L51" i="40"/>
  <c r="G51" i="40"/>
  <c r="AC50" i="40"/>
  <c r="V50" i="40"/>
  <c r="Q50" i="40"/>
  <c r="L50" i="40"/>
  <c r="G50" i="40"/>
  <c r="AC49" i="40"/>
  <c r="Q49" i="40"/>
  <c r="L49" i="40"/>
  <c r="G49" i="40"/>
  <c r="BE48" i="40"/>
  <c r="BA48" i="40"/>
  <c r="AW48" i="40"/>
  <c r="AS48" i="40"/>
  <c r="AC48" i="40"/>
  <c r="G48" i="40"/>
  <c r="V45" i="40"/>
  <c r="AS44" i="40"/>
  <c r="V44" i="40"/>
  <c r="V41" i="40"/>
  <c r="AS40" i="40"/>
  <c r="V40" i="40"/>
  <c r="G40" i="40"/>
  <c r="V37" i="40"/>
  <c r="AS36" i="40"/>
  <c r="V36" i="40"/>
  <c r="V33" i="40"/>
  <c r="AS32" i="40"/>
  <c r="V32" i="40"/>
  <c r="V30" i="40"/>
  <c r="V29" i="40"/>
  <c r="AS28" i="40"/>
  <c r="V28" i="40"/>
  <c r="V26" i="40"/>
  <c r="V25" i="40"/>
  <c r="AS24" i="40"/>
  <c r="V24" i="40"/>
  <c r="V22" i="40"/>
  <c r="V21" i="40"/>
  <c r="AS20" i="40"/>
  <c r="AK20" i="40"/>
  <c r="AC20" i="40"/>
  <c r="V15" i="40"/>
  <c r="P15" i="40"/>
  <c r="AZ14" i="40"/>
  <c r="AY14" i="40"/>
  <c r="AX14" i="40"/>
  <c r="AW14" i="40"/>
  <c r="AV14" i="40"/>
  <c r="AU14" i="40"/>
  <c r="AT14" i="40"/>
  <c r="AA14" i="40"/>
  <c r="V14" i="40"/>
  <c r="V12" i="40"/>
  <c r="B12" i="40"/>
  <c r="AZ11" i="40"/>
  <c r="AY11" i="40"/>
  <c r="AX11" i="40"/>
  <c r="AW11" i="40"/>
  <c r="AV11" i="40"/>
  <c r="AU11" i="40"/>
  <c r="AT11" i="40"/>
  <c r="AA11" i="40"/>
  <c r="V11" i="40"/>
  <c r="CI10" i="40"/>
  <c r="Q10" i="40"/>
  <c r="L10" i="40"/>
  <c r="G10" i="40"/>
  <c r="B10" i="40"/>
  <c r="CI9" i="40"/>
  <c r="V9" i="40"/>
  <c r="CI8" i="40"/>
  <c r="AZ8" i="40"/>
  <c r="AY8" i="40"/>
  <c r="AX8" i="40"/>
  <c r="AW8" i="40"/>
  <c r="AV8" i="40"/>
  <c r="AU8" i="40"/>
  <c r="AT8" i="40"/>
  <c r="AA8" i="40"/>
  <c r="V8" i="40"/>
  <c r="CI7" i="40"/>
  <c r="CI6" i="40"/>
  <c r="CI5" i="40"/>
  <c r="AM5" i="40"/>
  <c r="P5" i="40"/>
  <c r="CI4" i="40"/>
  <c r="CI3" i="40"/>
  <c r="CI2" i="40"/>
  <c r="BF1" i="40"/>
  <c r="AS1" i="40"/>
  <c r="AI1" i="40"/>
  <c r="T67" i="39"/>
  <c r="AW63" i="39"/>
  <c r="AS63" i="39"/>
  <c r="AP63" i="39"/>
  <c r="AH63" i="39"/>
  <c r="Z63" i="39"/>
  <c r="AW62" i="39"/>
  <c r="AS62" i="39"/>
  <c r="AP62" i="39"/>
  <c r="AH62" i="39"/>
  <c r="Z62" i="39"/>
  <c r="AW61" i="39"/>
  <c r="AS61" i="39"/>
  <c r="AP61" i="39"/>
  <c r="AH61" i="39"/>
  <c r="Z61" i="39"/>
  <c r="AW60" i="39"/>
  <c r="AS60" i="39"/>
  <c r="AP60" i="39"/>
  <c r="AH60" i="39"/>
  <c r="Z60" i="39"/>
  <c r="AW59" i="39"/>
  <c r="AS59" i="39"/>
  <c r="AP59" i="39"/>
  <c r="AH59" i="39"/>
  <c r="Z59" i="39"/>
  <c r="AW58" i="39"/>
  <c r="AS58" i="39"/>
  <c r="AP58" i="39"/>
  <c r="AH58" i="39"/>
  <c r="Z58" i="39"/>
  <c r="AP57" i="39"/>
  <c r="AH57" i="39"/>
  <c r="Z57" i="39"/>
  <c r="AK56" i="39"/>
  <c r="AC56" i="39"/>
  <c r="AD53" i="39"/>
  <c r="H53" i="39"/>
  <c r="AC52" i="39"/>
  <c r="V52" i="39"/>
  <c r="Q52" i="39"/>
  <c r="L52" i="39"/>
  <c r="G52" i="39"/>
  <c r="BV51" i="39"/>
  <c r="BN51" i="39"/>
  <c r="BI51" i="39"/>
  <c r="BE51" i="39"/>
  <c r="BA51" i="39"/>
  <c r="AW51" i="39"/>
  <c r="AS51" i="39"/>
  <c r="AC51" i="39"/>
  <c r="V51" i="39"/>
  <c r="Q51" i="39"/>
  <c r="L51" i="39"/>
  <c r="G51" i="39"/>
  <c r="AC50" i="39"/>
  <c r="V50" i="39"/>
  <c r="Q50" i="39"/>
  <c r="L50" i="39"/>
  <c r="G50" i="39"/>
  <c r="AC49" i="39"/>
  <c r="Q49" i="39"/>
  <c r="L49" i="39"/>
  <c r="G49" i="39"/>
  <c r="BE48" i="39"/>
  <c r="BA48" i="39"/>
  <c r="AW48" i="39"/>
  <c r="AS48" i="39"/>
  <c r="AC48" i="39"/>
  <c r="G48" i="39"/>
  <c r="V45" i="39"/>
  <c r="AS44" i="39"/>
  <c r="V44" i="39"/>
  <c r="V41" i="39"/>
  <c r="AS40" i="39"/>
  <c r="V40" i="39"/>
  <c r="G40" i="39"/>
  <c r="V37" i="39"/>
  <c r="AS36" i="39"/>
  <c r="V36" i="39"/>
  <c r="V33" i="39"/>
  <c r="AS32" i="39"/>
  <c r="V32" i="39"/>
  <c r="V30" i="39"/>
  <c r="V29" i="39"/>
  <c r="AS28" i="39"/>
  <c r="V28" i="39"/>
  <c r="V26" i="39"/>
  <c r="V25" i="39"/>
  <c r="AS24" i="39"/>
  <c r="V24" i="39"/>
  <c r="V22" i="39"/>
  <c r="V21" i="39"/>
  <c r="AS20" i="39"/>
  <c r="AK20" i="39"/>
  <c r="AC20" i="39"/>
  <c r="V15" i="39"/>
  <c r="P15" i="39"/>
  <c r="AZ14" i="39"/>
  <c r="AY14" i="39"/>
  <c r="AX14" i="39"/>
  <c r="AW14" i="39"/>
  <c r="AV14" i="39"/>
  <c r="AU14" i="39"/>
  <c r="AT14" i="39"/>
  <c r="AA14" i="39"/>
  <c r="V14" i="39"/>
  <c r="V12" i="39"/>
  <c r="B12" i="39"/>
  <c r="AZ11" i="39"/>
  <c r="AY11" i="39"/>
  <c r="AX11" i="39"/>
  <c r="AW11" i="39"/>
  <c r="AV11" i="39"/>
  <c r="AU11" i="39"/>
  <c r="AT11" i="39"/>
  <c r="AA11" i="39"/>
  <c r="V11" i="39"/>
  <c r="CI10" i="39"/>
  <c r="Q10" i="39"/>
  <c r="L10" i="39"/>
  <c r="G10" i="39"/>
  <c r="B10" i="39"/>
  <c r="CI9" i="39"/>
  <c r="V9" i="39"/>
  <c r="CI8" i="39"/>
  <c r="AZ8" i="39"/>
  <c r="AY8" i="39"/>
  <c r="AX8" i="39"/>
  <c r="AW8" i="39"/>
  <c r="AV8" i="39"/>
  <c r="AU8" i="39"/>
  <c r="AT8" i="39"/>
  <c r="AA8" i="39"/>
  <c r="V8" i="39"/>
  <c r="CI7" i="39"/>
  <c r="CI6" i="39"/>
  <c r="CI5" i="39"/>
  <c r="AM5" i="39"/>
  <c r="P5" i="39"/>
  <c r="CI4" i="39"/>
  <c r="CI3" i="39"/>
  <c r="CI2" i="39"/>
  <c r="BF1" i="39"/>
  <c r="AS1" i="39"/>
  <c r="AI1" i="39"/>
  <c r="T67" i="12"/>
  <c r="AW63" i="12"/>
  <c r="AS63" i="12"/>
  <c r="AP63" i="12"/>
  <c r="AH63" i="12"/>
  <c r="Z63" i="12"/>
  <c r="AW62" i="12"/>
  <c r="AS62" i="12"/>
  <c r="AP62" i="12"/>
  <c r="AH62" i="12"/>
  <c r="Z62" i="12"/>
  <c r="AW61" i="12"/>
  <c r="AS61" i="12"/>
  <c r="AP61" i="12"/>
  <c r="AH61" i="12"/>
  <c r="Z61" i="12"/>
  <c r="AW60" i="12"/>
  <c r="AS60" i="12"/>
  <c r="AP60" i="12"/>
  <c r="AH60" i="12"/>
  <c r="Z60" i="12"/>
  <c r="AW59" i="12"/>
  <c r="AS59" i="12"/>
  <c r="AP59" i="12"/>
  <c r="AH59" i="12"/>
  <c r="Z59" i="12"/>
  <c r="AW58" i="12"/>
  <c r="AS58" i="12"/>
  <c r="AP58" i="12"/>
  <c r="AH58" i="12"/>
  <c r="Z58" i="12"/>
  <c r="AP57" i="12"/>
  <c r="AH57" i="12"/>
  <c r="Z57" i="12"/>
  <c r="AK56" i="12"/>
  <c r="AC56" i="12"/>
  <c r="AD53" i="12"/>
  <c r="H53" i="12"/>
  <c r="AC52" i="12"/>
  <c r="V52" i="12"/>
  <c r="Q52" i="12"/>
  <c r="L52" i="12"/>
  <c r="G52" i="12"/>
  <c r="BV51" i="12"/>
  <c r="BN51" i="12"/>
  <c r="BI51" i="12"/>
  <c r="BE51" i="12"/>
  <c r="BA51" i="12"/>
  <c r="AW51" i="12"/>
  <c r="AS51" i="12"/>
  <c r="AC51" i="12"/>
  <c r="V51" i="12"/>
  <c r="Q51" i="12"/>
  <c r="L51" i="12"/>
  <c r="G51" i="12"/>
  <c r="AC50" i="12"/>
  <c r="V50" i="12"/>
  <c r="Q50" i="12"/>
  <c r="L50" i="12"/>
  <c r="G50" i="12"/>
  <c r="AC49" i="12"/>
  <c r="Q49" i="12"/>
  <c r="L49" i="12"/>
  <c r="G49" i="12"/>
  <c r="BE48" i="12"/>
  <c r="BA48" i="12"/>
  <c r="AW48" i="12"/>
  <c r="AS48" i="12"/>
  <c r="AC48" i="12"/>
  <c r="G48" i="12"/>
  <c r="V45" i="12"/>
  <c r="AS44" i="12"/>
  <c r="V44" i="12"/>
  <c r="V41" i="12"/>
  <c r="AS40" i="12"/>
  <c r="V40" i="12"/>
  <c r="G40" i="12"/>
  <c r="V37" i="12"/>
  <c r="AS36" i="12"/>
  <c r="V36" i="12"/>
  <c r="V33" i="12"/>
  <c r="AS32" i="12"/>
  <c r="V32" i="12"/>
  <c r="V30" i="12"/>
  <c r="V29" i="12"/>
  <c r="AS28" i="12"/>
  <c r="V28" i="12"/>
  <c r="V26" i="12"/>
  <c r="V25" i="12"/>
  <c r="AS24" i="12"/>
  <c r="V24" i="12"/>
  <c r="V22" i="12"/>
  <c r="V21" i="12"/>
  <c r="AS20" i="12"/>
  <c r="AK20" i="12"/>
  <c r="AC20" i="12"/>
  <c r="V15" i="12"/>
  <c r="P15" i="12"/>
  <c r="AZ14" i="12"/>
  <c r="AY14" i="12"/>
  <c r="AX14" i="12"/>
  <c r="AW14" i="12"/>
  <c r="AV14" i="12"/>
  <c r="AU14" i="12"/>
  <c r="AT14" i="12"/>
  <c r="AA14" i="12"/>
  <c r="V14" i="12"/>
  <c r="V12" i="12"/>
  <c r="B12" i="12"/>
  <c r="AZ11" i="12"/>
  <c r="AY11" i="12"/>
  <c r="AX11" i="12"/>
  <c r="AW11" i="12"/>
  <c r="AV11" i="12"/>
  <c r="AU11" i="12"/>
  <c r="AT11" i="12"/>
  <c r="AA11" i="12"/>
  <c r="V11" i="12"/>
  <c r="CI10" i="12"/>
  <c r="Q10" i="12"/>
  <c r="L10" i="12"/>
  <c r="G10" i="12"/>
  <c r="B10" i="12"/>
  <c r="CI9" i="12"/>
  <c r="V9" i="12"/>
  <c r="CI8" i="12"/>
  <c r="AZ8" i="12"/>
  <c r="AY8" i="12"/>
  <c r="AX8" i="12"/>
  <c r="AW8" i="12"/>
  <c r="AV8" i="12"/>
  <c r="AU8" i="12"/>
  <c r="AT8" i="12"/>
  <c r="AA8" i="12"/>
  <c r="V8" i="12"/>
  <c r="CI7" i="12"/>
  <c r="CI6" i="12"/>
  <c r="CI5" i="12"/>
  <c r="AM5" i="12"/>
  <c r="P5" i="12"/>
  <c r="CI4" i="12"/>
  <c r="CI3" i="12"/>
  <c r="CI2" i="12"/>
  <c r="BF1" i="12"/>
  <c r="AS1" i="12"/>
  <c r="AI1" i="12"/>
  <c r="AK231" i="18"/>
  <c r="AK230" i="18"/>
  <c r="AK227" i="18"/>
  <c r="AK226" i="18"/>
  <c r="AK225" i="18"/>
  <c r="AK224" i="18"/>
  <c r="AK223" i="18"/>
  <c r="AK222" i="18"/>
  <c r="AK221" i="18"/>
  <c r="AK220" i="18"/>
  <c r="AK219" i="18"/>
  <c r="AK218" i="18"/>
  <c r="AK217" i="18"/>
  <c r="AK216" i="18"/>
  <c r="AK213" i="18"/>
  <c r="AK212" i="18"/>
  <c r="AK211" i="18"/>
  <c r="AK210" i="18"/>
  <c r="AK209" i="18"/>
  <c r="AK205" i="18"/>
  <c r="R200" i="18"/>
  <c r="AK196" i="18"/>
  <c r="AK186" i="18"/>
  <c r="AK180" i="18"/>
  <c r="AK153" i="18"/>
  <c r="AI150" i="18"/>
  <c r="AI147" i="18"/>
  <c r="S144" i="18"/>
  <c r="S143" i="18"/>
  <c r="AM141" i="18"/>
  <c r="AK134" i="18"/>
  <c r="AB132" i="18"/>
  <c r="AD131" i="18"/>
  <c r="AB131" i="18"/>
  <c r="AB130" i="18"/>
  <c r="AM129" i="18"/>
  <c r="AD129" i="18"/>
  <c r="AB129" i="18"/>
  <c r="AK125" i="18"/>
  <c r="S118" i="18"/>
  <c r="AM116" i="18"/>
  <c r="AK114" i="18"/>
  <c r="T106" i="18"/>
  <c r="AK103" i="18"/>
  <c r="T98" i="18"/>
  <c r="AI95" i="18"/>
  <c r="AI93" i="18"/>
  <c r="V90" i="18"/>
  <c r="AI87" i="18"/>
  <c r="AC87" i="18"/>
  <c r="V85" i="18"/>
  <c r="AI82" i="18"/>
  <c r="AC82" i="18"/>
  <c r="U80" i="18"/>
  <c r="AB79" i="18"/>
  <c r="U79" i="18"/>
  <c r="Z75" i="18"/>
  <c r="AR74" i="18"/>
  <c r="U70" i="18"/>
  <c r="AH68" i="18"/>
  <c r="AB68" i="18"/>
  <c r="AH67" i="18"/>
  <c r="T67" i="18"/>
  <c r="AB60" i="18"/>
  <c r="T60" i="18"/>
  <c r="AH43" i="18"/>
  <c r="AK42" i="18"/>
  <c r="AB37" i="18"/>
  <c r="Q28" i="18"/>
  <c r="AA25" i="18"/>
  <c r="Y25" i="18"/>
  <c r="Q25" i="18"/>
  <c r="Y21" i="18"/>
  <c r="Q21" i="18"/>
  <c r="Y20" i="18"/>
  <c r="Q19" i="18"/>
  <c r="Q18" i="18"/>
</calcChain>
</file>

<file path=xl/sharedStrings.xml><?xml version="1.0" encoding="utf-8"?>
<sst xmlns="http://schemas.openxmlformats.org/spreadsheetml/2006/main" count="6838" uniqueCount="2417">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</sst>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9"/>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6">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59" fillId="0" borderId="0" xfId="2" applyFont="1">
      <alignment vertical="center"/>
    </xf>
    <xf numFmtId="0" fontId="26" fillId="0" borderId="0" xfId="2" applyFont="1">
      <alignment vertical="center"/>
    </xf>
    <xf numFmtId="0" fontId="60" fillId="0" borderId="0" xfId="2" applyFont="1" applyAlignment="1">
      <alignment horizontal="center" vertical="center" wrapText="1"/>
    </xf>
    <xf numFmtId="0" fontId="59" fillId="0" borderId="0" xfId="2" applyFont="1" applyAlignment="1">
      <alignment vertical="center" wrapText="1"/>
    </xf>
    <xf numFmtId="0" fontId="59" fillId="0" borderId="58" xfId="2" applyFont="1" applyBorder="1" applyAlignment="1">
      <alignment horizontal="left" vertical="center" wrapText="1"/>
    </xf>
    <xf numFmtId="0" fontId="59" fillId="0" borderId="132" xfId="2" applyFont="1" applyBorder="1" applyAlignment="1">
      <alignment horizontal="left" vertical="center" wrapText="1"/>
    </xf>
    <xf numFmtId="0" fontId="26" fillId="0" borderId="132" xfId="2" applyFont="1" applyBorder="1" applyAlignment="1">
      <alignment horizontal="center" vertical="center"/>
    </xf>
    <xf numFmtId="0" fontId="59" fillId="0" borderId="132" xfId="2" applyFont="1" applyBorder="1">
      <alignment vertical="center"/>
    </xf>
    <xf numFmtId="0" fontId="59" fillId="0" borderId="61" xfId="2" applyFont="1" applyBorder="1" applyAlignment="1">
      <alignment horizontal="left" vertical="center" wrapText="1"/>
    </xf>
    <xf numFmtId="0" fontId="59" fillId="0" borderId="133" xfId="2" applyFont="1" applyBorder="1" applyAlignment="1">
      <alignment horizontal="left" vertical="center" wrapText="1"/>
    </xf>
    <xf numFmtId="0" fontId="26" fillId="0" borderId="134" xfId="2" applyFont="1" applyBorder="1" applyAlignment="1">
      <alignment horizontal="center" vertical="center"/>
    </xf>
    <xf numFmtId="0" fontId="59" fillId="0" borderId="133" xfId="2" applyFont="1" applyBorder="1">
      <alignment vertical="center"/>
    </xf>
    <xf numFmtId="0" fontId="59" fillId="0" borderId="62" xfId="2" applyFont="1" applyBorder="1" applyAlignment="1">
      <alignment horizontal="left" vertical="center" wrapText="1"/>
    </xf>
    <xf numFmtId="176" fontId="59" fillId="0" borderId="33" xfId="4" applyNumberFormat="1" applyFont="1" applyBorder="1" applyAlignment="1">
      <alignment vertical="center" wrapText="1"/>
    </xf>
    <xf numFmtId="176" fontId="59" fillId="0" borderId="11" xfId="4" applyNumberFormat="1" applyFont="1" applyBorder="1" applyAlignment="1">
      <alignment vertical="center" wrapText="1"/>
    </xf>
    <xf numFmtId="176" fontId="59" fillId="0" borderId="20" xfId="4" applyNumberFormat="1" applyFont="1" applyBorder="1" applyAlignment="1">
      <alignment vertical="center" wrapText="1"/>
    </xf>
    <xf numFmtId="176" fontId="59" fillId="0" borderId="29" xfId="4" applyNumberFormat="1" applyFont="1" applyBorder="1" applyAlignment="1">
      <alignment vertical="center" wrapText="1"/>
    </xf>
    <xf numFmtId="176" fontId="59" fillId="0" borderId="19" xfId="4" applyNumberFormat="1" applyFont="1" applyBorder="1" applyAlignment="1">
      <alignment vertical="center" wrapText="1"/>
    </xf>
    <xf numFmtId="176" fontId="59" fillId="0" borderId="62" xfId="4" applyNumberFormat="1" applyFont="1" applyBorder="1" applyAlignment="1">
      <alignment vertical="center" wrapText="1"/>
    </xf>
    <xf numFmtId="176" fontId="60" fillId="0" borderId="22" xfId="4" applyNumberFormat="1" applyFont="1" applyBorder="1" applyAlignment="1">
      <alignment horizontal="right" vertical="center" wrapText="1"/>
    </xf>
    <xf numFmtId="176" fontId="60" fillId="0" borderId="9" xfId="4" applyNumberFormat="1" applyFont="1" applyBorder="1" applyAlignment="1">
      <alignment horizontal="right" vertical="center" wrapText="1"/>
    </xf>
    <xf numFmtId="176" fontId="60" fillId="0" borderId="24" xfId="4" applyNumberFormat="1" applyFont="1" applyBorder="1" applyAlignment="1">
      <alignment horizontal="right" vertical="center" wrapText="1"/>
    </xf>
    <xf numFmtId="176" fontId="59" fillId="0" borderId="22" xfId="4" applyNumberFormat="1" applyFont="1" applyBorder="1" applyAlignment="1">
      <alignment vertical="center" wrapText="1"/>
    </xf>
    <xf numFmtId="176" fontId="59" fillId="0" borderId="9" xfId="4" applyNumberFormat="1" applyFont="1" applyBorder="1" applyAlignment="1">
      <alignment vertical="center" wrapText="1"/>
    </xf>
    <xf numFmtId="176" fontId="59" fillId="0" borderId="10" xfId="4" applyNumberFormat="1" applyFont="1" applyBorder="1" applyAlignment="1">
      <alignment vertical="center" wrapText="1"/>
    </xf>
    <xf numFmtId="176" fontId="59" fillId="0" borderId="1" xfId="4" applyNumberFormat="1" applyFont="1" applyBorder="1" applyAlignment="1">
      <alignment vertical="center" wrapText="1"/>
    </xf>
    <xf numFmtId="176" fontId="59" fillId="0" borderId="4" xfId="4" applyNumberFormat="1" applyFont="1" applyBorder="1" applyAlignment="1">
      <alignment vertical="center" wrapText="1"/>
    </xf>
    <xf numFmtId="176" fontId="59" fillId="0" borderId="30" xfId="4" applyNumberFormat="1" applyFont="1" applyBorder="1" applyAlignment="1">
      <alignment vertical="center" wrapText="1"/>
    </xf>
    <xf numFmtId="176" fontId="59" fillId="0" borderId="2" xfId="4" applyNumberFormat="1" applyFont="1" applyBorder="1" applyAlignment="1">
      <alignment vertical="center" wrapText="1"/>
    </xf>
    <xf numFmtId="176" fontId="59" fillId="0" borderId="61" xfId="4" applyNumberFormat="1" applyFont="1" applyBorder="1" applyAlignment="1">
      <alignment vertical="center" wrapText="1"/>
    </xf>
    <xf numFmtId="176" fontId="60" fillId="0" borderId="10" xfId="4" applyNumberFormat="1" applyFont="1" applyBorder="1" applyAlignment="1">
      <alignment horizontal="right" vertical="center" wrapText="1"/>
    </xf>
    <xf numFmtId="176" fontId="60" fillId="0" borderId="1" xfId="4" applyNumberFormat="1" applyFont="1" applyBorder="1" applyAlignment="1">
      <alignment horizontal="right" vertical="center" wrapText="1"/>
    </xf>
    <xf numFmtId="176" fontId="60" fillId="0" borderId="30" xfId="4" applyNumberFormat="1" applyFont="1" applyBorder="1" applyAlignment="1">
      <alignment horizontal="right" vertical="center" wrapText="1"/>
    </xf>
    <xf numFmtId="0" fontId="61" fillId="0" borderId="57" xfId="2" applyFont="1" applyBorder="1" applyAlignment="1">
      <alignment vertical="center" wrapText="1"/>
    </xf>
    <xf numFmtId="0" fontId="26" fillId="0" borderId="134" xfId="2" applyFont="1" applyBorder="1">
      <alignment vertical="center"/>
    </xf>
    <xf numFmtId="0" fontId="59" fillId="0" borderId="68" xfId="2" applyFont="1" applyBorder="1" applyAlignment="1">
      <alignment horizontal="left" vertical="center" wrapText="1"/>
    </xf>
    <xf numFmtId="0" fontId="59" fillId="0" borderId="134" xfId="2" applyFont="1" applyBorder="1" applyAlignment="1">
      <alignment horizontal="left" vertical="center" wrapText="1"/>
    </xf>
    <xf numFmtId="176" fontId="59" fillId="0" borderId="34" xfId="4" applyNumberFormat="1" applyFont="1" applyBorder="1" applyAlignment="1">
      <alignment vertical="center" wrapText="1"/>
    </xf>
    <xf numFmtId="176" fontId="59" fillId="0" borderId="35" xfId="4" applyNumberFormat="1" applyFont="1" applyBorder="1" applyAlignment="1">
      <alignment vertical="center" wrapText="1"/>
    </xf>
    <xf numFmtId="176" fontId="59" fillId="0" borderId="13" xfId="4" applyNumberFormat="1" applyFont="1" applyBorder="1" applyAlignment="1">
      <alignment vertical="center" wrapText="1"/>
    </xf>
    <xf numFmtId="176" fontId="59" fillId="0" borderId="32" xfId="4" applyNumberFormat="1" applyFont="1" applyBorder="1" applyAlignment="1">
      <alignment vertical="center" wrapText="1"/>
    </xf>
    <xf numFmtId="176" fontId="59" fillId="0" borderId="31" xfId="4" applyNumberFormat="1" applyFont="1" applyBorder="1" applyAlignment="1">
      <alignment vertical="center" wrapText="1"/>
    </xf>
    <xf numFmtId="176" fontId="59" fillId="0" borderId="16" xfId="4" applyNumberFormat="1" applyFont="1" applyBorder="1" applyAlignment="1">
      <alignment vertical="center" wrapText="1"/>
    </xf>
    <xf numFmtId="176" fontId="59" fillId="0" borderId="25" xfId="4" applyNumberFormat="1" applyFont="1" applyBorder="1" applyAlignment="1">
      <alignment vertical="center" wrapText="1"/>
    </xf>
    <xf numFmtId="176" fontId="59" fillId="0" borderId="67" xfId="4" applyNumberFormat="1" applyFont="1" applyBorder="1" applyAlignment="1">
      <alignment vertical="center" wrapText="1"/>
    </xf>
    <xf numFmtId="176" fontId="60" fillId="0" borderId="34" xfId="4" applyNumberFormat="1" applyFont="1" applyBorder="1" applyAlignment="1">
      <alignment horizontal="right" vertical="center" wrapText="1"/>
    </xf>
    <xf numFmtId="176" fontId="60" fillId="0" borderId="35" xfId="4" applyNumberFormat="1" applyFont="1" applyBorder="1" applyAlignment="1">
      <alignment horizontal="right" vertical="center" wrapText="1"/>
    </xf>
    <xf numFmtId="176" fontId="60" fillId="0" borderId="37" xfId="4" applyNumberFormat="1" applyFont="1" applyBorder="1" applyAlignment="1">
      <alignment horizontal="right" vertical="center" wrapText="1"/>
    </xf>
    <xf numFmtId="176" fontId="59" fillId="0" borderId="8" xfId="4" applyNumberFormat="1" applyFont="1" applyBorder="1" applyAlignment="1">
      <alignment vertical="center" wrapText="1"/>
    </xf>
    <xf numFmtId="176" fontId="59" fillId="0" borderId="24" xfId="4" applyNumberFormat="1" applyFont="1" applyBorder="1" applyAlignment="1">
      <alignment vertical="center" wrapText="1"/>
    </xf>
    <xf numFmtId="176" fontId="59" fillId="0" borderId="23" xfId="4" applyNumberFormat="1" applyFont="1" applyBorder="1" applyAlignment="1">
      <alignment vertical="center" wrapText="1"/>
    </xf>
    <xf numFmtId="176" fontId="59" fillId="0" borderId="58" xfId="4" applyNumberFormat="1" applyFont="1" applyBorder="1" applyAlignment="1">
      <alignment vertical="center" wrapText="1"/>
    </xf>
    <xf numFmtId="176" fontId="60" fillId="0" borderId="33" xfId="4" applyNumberFormat="1" applyFont="1" applyBorder="1" applyAlignment="1">
      <alignment horizontal="right" vertical="center" wrapText="1"/>
    </xf>
    <xf numFmtId="176" fontId="60" fillId="0" borderId="11" xfId="4" applyNumberFormat="1" applyFont="1" applyBorder="1" applyAlignment="1">
      <alignment horizontal="right" vertical="center" wrapText="1"/>
    </xf>
    <xf numFmtId="176" fontId="60" fillId="0" borderId="29" xfId="4" applyNumberFormat="1" applyFont="1" applyBorder="1" applyAlignment="1">
      <alignment horizontal="right" vertical="center" wrapText="1"/>
    </xf>
    <xf numFmtId="176" fontId="59" fillId="0" borderId="37" xfId="4" applyNumberFormat="1" applyFont="1" applyBorder="1" applyAlignment="1">
      <alignment vertical="center" wrapText="1"/>
    </xf>
    <xf numFmtId="176" fontId="59" fillId="0" borderId="36" xfId="4" applyNumberFormat="1" applyFont="1" applyBorder="1" applyAlignment="1">
      <alignment vertical="center" wrapText="1"/>
    </xf>
    <xf numFmtId="176" fontId="59" fillId="0" borderId="68" xfId="4" applyNumberFormat="1" applyFont="1" applyBorder="1" applyAlignment="1">
      <alignment vertical="center" wrapText="1"/>
    </xf>
    <xf numFmtId="176" fontId="59" fillId="0" borderId="34" xfId="4" applyNumberFormat="1" applyFont="1" applyFill="1" applyBorder="1" applyAlignment="1">
      <alignment vertical="center" wrapText="1"/>
    </xf>
    <xf numFmtId="176" fontId="59" fillId="0" borderId="35" xfId="4" applyNumberFormat="1" applyFont="1" applyFill="1" applyBorder="1" applyAlignment="1">
      <alignment vertical="center" wrapText="1"/>
    </xf>
    <xf numFmtId="0" fontId="59"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59"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59" fillId="0" borderId="134" xfId="2" applyFont="1" applyBorder="1">
      <alignment vertical="center"/>
    </xf>
    <xf numFmtId="0" fontId="12" fillId="0" borderId="35" xfId="2" applyBorder="1">
      <alignment vertical="center"/>
    </xf>
    <xf numFmtId="0" fontId="69" fillId="0" borderId="0" xfId="0" applyFont="1"/>
    <xf numFmtId="0" fontId="71" fillId="0" borderId="0" xfId="2" applyFont="1" applyAlignment="1">
      <alignment horizontal="left" vertical="center"/>
    </xf>
    <xf numFmtId="0" fontId="72" fillId="0" borderId="0" xfId="0" applyFont="1"/>
    <xf numFmtId="0" fontId="73" fillId="0" borderId="0" xfId="0" applyFont="1"/>
    <xf numFmtId="0" fontId="71" fillId="0" borderId="1" xfId="2" applyFont="1" applyBorder="1" applyAlignment="1">
      <alignment horizontal="center" vertical="center" wrapText="1"/>
    </xf>
    <xf numFmtId="0" fontId="72" fillId="0" borderId="0" xfId="0" applyFont="1" applyAlignment="1">
      <alignment horizontal="left"/>
    </xf>
    <xf numFmtId="0" fontId="62" fillId="0" borderId="0" xfId="0" applyFont="1" applyAlignment="1">
      <alignment horizontal="left"/>
    </xf>
    <xf numFmtId="0" fontId="72" fillId="0" borderId="0" xfId="0" applyFont="1" applyAlignment="1"/>
    <xf numFmtId="0" fontId="62"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2" fillId="0" borderId="1" xfId="0" applyFont="1" applyBorder="1" applyAlignment="1">
      <alignment vertical="center" wrapText="1"/>
    </xf>
    <xf numFmtId="0" fontId="73" fillId="0" borderId="0" xfId="2" applyFont="1">
      <alignment vertical="center"/>
    </xf>
    <xf numFmtId="0" fontId="72" fillId="0" borderId="0" xfId="2" applyFont="1" applyAlignment="1">
      <alignment horizontal="left" vertical="center"/>
    </xf>
    <xf numFmtId="0" fontId="72" fillId="0" borderId="0" xfId="2" applyFont="1" applyAlignment="1">
      <alignment vertical="center"/>
    </xf>
    <xf numFmtId="0" fontId="74" fillId="0" borderId="1" xfId="2" applyFont="1" applyBorder="1" applyAlignment="1">
      <alignment horizontal="center" vertical="center" wrapText="1"/>
    </xf>
    <xf numFmtId="0" fontId="74" fillId="0" borderId="1" xfId="2" applyFont="1" applyBorder="1" applyAlignment="1">
      <alignment horizontal="center" vertical="center"/>
    </xf>
    <xf numFmtId="0" fontId="74" fillId="2" borderId="1" xfId="4" applyNumberFormat="1" applyFont="1" applyFill="1" applyBorder="1" applyAlignment="1">
      <alignment horizontal="center" vertical="center" wrapText="1"/>
    </xf>
    <xf numFmtId="0" fontId="72" fillId="0" borderId="1" xfId="0" applyFont="1" applyBorder="1" applyAlignment="1">
      <alignment vertical="top" wrapText="1"/>
    </xf>
    <xf numFmtId="0" fontId="72" fillId="2" borderId="1" xfId="4" applyNumberFormat="1" applyFont="1" applyFill="1" applyBorder="1" applyAlignment="1">
      <alignment horizontal="left" vertical="top" wrapText="1"/>
    </xf>
    <xf numFmtId="0" fontId="72" fillId="2" borderId="1" xfId="4" applyNumberFormat="1" applyFont="1" applyFill="1" applyBorder="1" applyAlignment="1">
      <alignment vertical="top" wrapText="1"/>
    </xf>
    <xf numFmtId="0" fontId="74" fillId="2" borderId="5" xfId="4" applyNumberFormat="1" applyFont="1" applyFill="1" applyBorder="1" applyAlignment="1">
      <alignment horizontal="center" vertical="center" wrapText="1"/>
    </xf>
    <xf numFmtId="0" fontId="72" fillId="2" borderId="5" xfId="4" applyNumberFormat="1" applyFont="1" applyFill="1" applyBorder="1" applyAlignment="1">
      <alignment vertical="top" wrapText="1"/>
    </xf>
    <xf numFmtId="0" fontId="72" fillId="2" borderId="2" xfId="4" applyNumberFormat="1" applyFont="1" applyFill="1" applyBorder="1" applyAlignment="1">
      <alignment vertical="top" wrapText="1"/>
    </xf>
    <xf numFmtId="0" fontId="72" fillId="2" borderId="2" xfId="4" applyNumberFormat="1" applyFont="1" applyFill="1" applyBorder="1" applyAlignment="1">
      <alignment horizontal="left" vertical="top" wrapText="1"/>
    </xf>
    <xf numFmtId="0" fontId="74" fillId="2" borderId="160" xfId="4" applyNumberFormat="1" applyFont="1" applyFill="1" applyBorder="1" applyAlignment="1">
      <alignment horizontal="center" vertical="center" wrapText="1"/>
    </xf>
    <xf numFmtId="0" fontId="72" fillId="2" borderId="160" xfId="4" applyNumberFormat="1" applyFont="1" applyFill="1" applyBorder="1" applyAlignment="1">
      <alignment vertical="top" wrapText="1"/>
    </xf>
    <xf numFmtId="0" fontId="74" fillId="2" borderId="11" xfId="4" applyNumberFormat="1" applyFont="1" applyFill="1" applyBorder="1" applyAlignment="1">
      <alignment horizontal="center" vertical="center" wrapText="1"/>
    </xf>
    <xf numFmtId="0" fontId="72" fillId="2" borderId="11" xfId="4" applyNumberFormat="1" applyFont="1" applyFill="1" applyBorder="1" applyAlignment="1">
      <alignment horizontal="left" vertical="top" wrapText="1"/>
    </xf>
    <xf numFmtId="0" fontId="74" fillId="0" borderId="2" xfId="2" applyFont="1" applyBorder="1" applyAlignment="1">
      <alignment horizontal="center" vertical="center"/>
    </xf>
    <xf numFmtId="0" fontId="72" fillId="2" borderId="5" xfId="4" applyNumberFormat="1" applyFont="1" applyFill="1" applyBorder="1" applyAlignment="1">
      <alignment horizontal="left" vertical="top" wrapText="1"/>
    </xf>
    <xf numFmtId="0" fontId="74" fillId="2" borderId="4" xfId="4" applyNumberFormat="1" applyFont="1" applyFill="1" applyBorder="1" applyAlignment="1">
      <alignment horizontal="center" vertical="center" wrapText="1"/>
    </xf>
    <xf numFmtId="0" fontId="72"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59" fillId="0" borderId="137" xfId="4" applyNumberFormat="1" applyFont="1" applyBorder="1" applyAlignment="1">
      <alignment horizontal="center" vertical="center" wrapText="1"/>
    </xf>
    <xf numFmtId="0" fontId="59" fillId="0" borderId="136" xfId="4" applyNumberFormat="1" applyFont="1" applyBorder="1" applyAlignment="1">
      <alignment horizontal="center" vertical="center" wrapText="1"/>
    </xf>
    <xf numFmtId="0" fontId="59" fillId="0" borderId="138" xfId="4" applyNumberFormat="1" applyFont="1" applyBorder="1" applyAlignment="1">
      <alignment horizontal="center" vertical="center" wrapText="1"/>
    </xf>
    <xf numFmtId="0" fontId="59" fillId="0" borderId="135" xfId="2" applyNumberFormat="1" applyFont="1" applyBorder="1" applyAlignment="1">
      <alignment horizontal="center" vertical="center" wrapText="1"/>
    </xf>
    <xf numFmtId="0" fontId="59" fillId="0" borderId="136" xfId="2" applyNumberFormat="1" applyFont="1" applyBorder="1" applyAlignment="1">
      <alignment horizontal="center" vertical="center" wrapText="1"/>
    </xf>
    <xf numFmtId="0" fontId="59" fillId="0" borderId="137" xfId="2" applyNumberFormat="1" applyFont="1" applyBorder="1" applyAlignment="1">
      <alignment horizontal="center" vertical="center" wrapText="1"/>
    </xf>
    <xf numFmtId="0" fontId="59" fillId="0" borderId="75" xfId="2" applyNumberFormat="1" applyFont="1" applyBorder="1" applyAlignment="1">
      <alignment horizontal="center" vertical="center" wrapText="1"/>
    </xf>
    <xf numFmtId="0" fontId="59" fillId="0" borderId="138" xfId="2" applyNumberFormat="1" applyFont="1" applyBorder="1" applyAlignment="1">
      <alignment horizontal="center" vertical="center" wrapText="1"/>
    </xf>
    <xf numFmtId="0" fontId="59"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59" fillId="0" borderId="5" xfId="4" applyNumberFormat="1" applyFont="1" applyBorder="1" applyAlignment="1">
      <alignment vertical="center" wrapText="1"/>
    </xf>
    <xf numFmtId="176" fontId="59" fillId="0" borderId="9" xfId="4" applyNumberFormat="1" applyFont="1" applyFill="1" applyBorder="1" applyAlignment="1">
      <alignment vertical="center" wrapText="1"/>
    </xf>
    <xf numFmtId="0" fontId="60" fillId="0" borderId="0" xfId="0" applyFont="1" applyAlignment="1">
      <alignment horizontal="left" vertical="center" wrapText="1"/>
    </xf>
    <xf numFmtId="0" fontId="26" fillId="0" borderId="0" xfId="0" applyFont="1" applyAlignment="1">
      <alignment vertical="center"/>
    </xf>
    <xf numFmtId="0" fontId="59" fillId="0" borderId="24" xfId="2" applyFont="1" applyBorder="1">
      <alignment vertical="center"/>
    </xf>
    <xf numFmtId="0" fontId="59" fillId="0" borderId="30" xfId="2" applyFont="1" applyBorder="1">
      <alignment vertical="center"/>
    </xf>
    <xf numFmtId="0" fontId="59" fillId="0" borderId="52" xfId="2" applyFont="1" applyBorder="1" applyAlignment="1">
      <alignment vertical="center" wrapText="1"/>
    </xf>
    <xf numFmtId="176" fontId="59"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5" fillId="2" borderId="0" xfId="1" applyFont="1" applyFill="1" applyBorder="1" applyAlignment="1" applyProtection="1">
      <alignment horizontal="center"/>
    </xf>
    <xf numFmtId="38" fontId="65" fillId="2" borderId="7" xfId="1" applyFont="1" applyFill="1" applyBorder="1" applyAlignment="1" applyProtection="1">
      <alignment horizontal="center"/>
    </xf>
    <xf numFmtId="38" fontId="65" fillId="2" borderId="18" xfId="1" applyFont="1" applyFill="1" applyBorder="1" applyAlignment="1" applyProtection="1">
      <alignment horizontal="center"/>
    </xf>
    <xf numFmtId="38" fontId="64" fillId="2" borderId="0" xfId="1" applyFont="1" applyFill="1" applyBorder="1" applyAlignment="1" applyProtection="1">
      <alignment shrinkToFit="1"/>
    </xf>
    <xf numFmtId="0" fontId="72" fillId="0" borderId="5" xfId="0" applyFont="1" applyFill="1" applyBorder="1" applyAlignment="1">
      <alignment vertical="top" wrapText="1"/>
    </xf>
    <xf numFmtId="0" fontId="72" fillId="0" borderId="160" xfId="4" applyNumberFormat="1" applyFont="1" applyFill="1" applyBorder="1" applyAlignment="1">
      <alignment vertical="top" wrapText="1"/>
    </xf>
    <xf numFmtId="0" fontId="72" fillId="0" borderId="2" xfId="4" applyNumberFormat="1" applyFont="1" applyFill="1" applyBorder="1" applyAlignment="1">
      <alignment horizontal="left" vertical="top" wrapText="1"/>
    </xf>
    <xf numFmtId="0" fontId="72" fillId="0" borderId="11" xfId="4" applyNumberFormat="1" applyFont="1" applyFill="1" applyBorder="1" applyAlignment="1">
      <alignment horizontal="left" vertical="top" wrapText="1"/>
    </xf>
    <xf numFmtId="0" fontId="72" fillId="0" borderId="1" xfId="4" applyNumberFormat="1" applyFont="1" applyFill="1" applyBorder="1" applyAlignment="1">
      <alignment horizontal="left" vertical="top" wrapText="1"/>
    </xf>
    <xf numFmtId="0" fontId="72" fillId="0" borderId="1" xfId="4" applyNumberFormat="1" applyFont="1" applyFill="1" applyBorder="1" applyAlignment="1">
      <alignment vertical="top" wrapText="1"/>
    </xf>
    <xf numFmtId="0" fontId="72" fillId="0" borderId="160" xfId="0" applyFont="1" applyBorder="1" applyAlignment="1"/>
    <xf numFmtId="0" fontId="72" fillId="0" borderId="1" xfId="0" applyFont="1" applyBorder="1" applyAlignment="1">
      <alignment vertical="center" wrapText="1"/>
    </xf>
    <xf numFmtId="0" fontId="72" fillId="0" borderId="4" xfId="0" applyFont="1" applyBorder="1" applyAlignment="1">
      <alignment vertical="center" wrapText="1"/>
    </xf>
    <xf numFmtId="0" fontId="74" fillId="0" borderId="160" xfId="0" applyFont="1" applyBorder="1"/>
    <xf numFmtId="0" fontId="79" fillId="0" borderId="142" xfId="2" applyFont="1" applyBorder="1" applyAlignment="1" applyProtection="1">
      <alignment horizontal="center" vertical="center"/>
      <protection locked="0"/>
    </xf>
    <xf numFmtId="0" fontId="79"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5"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1"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5"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6"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5"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8"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4"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5" fillId="2" borderId="0" xfId="0" applyFont="1" applyFill="1" applyProtection="1"/>
    <xf numFmtId="0" fontId="8" fillId="2" borderId="0" xfId="0" applyFont="1" applyFill="1" applyAlignment="1" applyProtection="1">
      <alignment horizontal="left" vertical="top"/>
    </xf>
    <xf numFmtId="0" fontId="64"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3"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5" fillId="2" borderId="0" xfId="0" applyFont="1" applyFill="1" applyProtection="1"/>
    <xf numFmtId="0" fontId="80" fillId="2" borderId="0" xfId="0" applyFont="1" applyFill="1" applyProtection="1"/>
    <xf numFmtId="0" fontId="68" fillId="2" borderId="0" xfId="0" applyFont="1" applyFill="1" applyProtection="1"/>
    <xf numFmtId="0" fontId="75" fillId="2" borderId="0" xfId="0" applyFont="1" applyFill="1" applyAlignment="1" applyProtection="1">
      <alignment horizontal="left"/>
    </xf>
    <xf numFmtId="38" fontId="81"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3" fillId="2" borderId="0" xfId="0" applyFont="1" applyFill="1" applyAlignment="1" applyProtection="1">
      <alignment horizontal="right" vertical="center"/>
    </xf>
    <xf numFmtId="0" fontId="63" fillId="2" borderId="0" xfId="0" applyFont="1" applyFill="1" applyAlignment="1" applyProtection="1">
      <alignment vertical="center"/>
    </xf>
    <xf numFmtId="0" fontId="67" fillId="2" borderId="0" xfId="0" applyFont="1" applyFill="1" applyAlignment="1" applyProtection="1">
      <alignment vertical="center"/>
    </xf>
    <xf numFmtId="0" fontId="75" fillId="2" borderId="0" xfId="0" applyFont="1" applyFill="1" applyAlignment="1" applyProtection="1">
      <alignment horizontal="center" vertical="center"/>
    </xf>
    <xf numFmtId="0" fontId="75" fillId="3" borderId="0" xfId="0" applyFont="1" applyFill="1" applyBorder="1" applyAlignment="1" applyProtection="1">
      <alignment horizontal="center" vertical="center"/>
    </xf>
    <xf numFmtId="0" fontId="93" fillId="2" borderId="0" xfId="0" applyFont="1" applyFill="1" applyProtection="1"/>
    <xf numFmtId="0" fontId="75" fillId="2" borderId="142" xfId="0" applyFont="1" applyFill="1" applyBorder="1" applyAlignment="1" applyProtection="1">
      <alignment horizontal="center" vertical="center"/>
    </xf>
    <xf numFmtId="0" fontId="75" fillId="2" borderId="0" xfId="0" applyFont="1" applyFill="1" applyBorder="1" applyAlignment="1" applyProtection="1">
      <alignment horizontal="center" vertical="center"/>
    </xf>
    <xf numFmtId="0" fontId="92"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4"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7" fillId="8" borderId="22" xfId="2" applyFont="1" applyFill="1" applyBorder="1" applyProtection="1">
      <alignment vertical="center"/>
    </xf>
    <xf numFmtId="0" fontId="77" fillId="8" borderId="9" xfId="2" applyFont="1" applyFill="1" applyBorder="1" applyProtection="1">
      <alignment vertical="center"/>
    </xf>
    <xf numFmtId="0" fontId="77"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7" fillId="8" borderId="10" xfId="2" applyFont="1" applyFill="1" applyBorder="1" applyProtection="1">
      <alignment vertical="center"/>
    </xf>
    <xf numFmtId="0" fontId="19" fillId="2" borderId="0" xfId="2" applyFont="1" applyFill="1" applyProtection="1">
      <alignment vertical="center"/>
    </xf>
    <xf numFmtId="0" fontId="77"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8"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7"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5"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79"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78"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79"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5"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5" fillId="2" borderId="142" xfId="0" applyFont="1" applyFill="1" applyBorder="1" applyAlignment="1" applyProtection="1">
      <alignment horizontal="center" vertical="center"/>
      <protection locked="0"/>
    </xf>
    <xf numFmtId="0" fontId="65"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9"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7" fillId="8" borderId="31" xfId="2" applyFont="1" applyFill="1" applyBorder="1" applyAlignment="1" applyProtection="1">
      <alignment horizontal="center" vertical="center"/>
    </xf>
    <xf numFmtId="0" fontId="77"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6" fillId="8" borderId="27" xfId="2" applyFont="1" applyFill="1" applyBorder="1" applyAlignment="1" applyProtection="1">
      <alignment horizontal="center" vertical="center" wrapText="1"/>
    </xf>
    <xf numFmtId="0" fontId="76"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4"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5" fillId="2" borderId="153" xfId="0" applyFont="1" applyFill="1" applyBorder="1" applyAlignment="1" applyProtection="1">
      <alignment horizontal="center" vertical="center"/>
    </xf>
    <xf numFmtId="0" fontId="75" fillId="2" borderId="154" xfId="0" applyFont="1" applyFill="1" applyBorder="1" applyAlignment="1" applyProtection="1">
      <alignment horizontal="center" vertical="center"/>
    </xf>
    <xf numFmtId="0" fontId="75" fillId="2" borderId="155" xfId="0" applyFont="1" applyFill="1" applyBorder="1" applyAlignment="1" applyProtection="1">
      <alignment horizontal="center" vertical="center"/>
    </xf>
    <xf numFmtId="38" fontId="81" fillId="2" borderId="153" xfId="1" applyFont="1" applyFill="1" applyBorder="1" applyAlignment="1" applyProtection="1">
      <alignment horizontal="right" vertical="center"/>
    </xf>
    <xf numFmtId="38" fontId="81" fillId="2" borderId="154" xfId="1" applyFont="1" applyFill="1" applyBorder="1" applyAlignment="1" applyProtection="1">
      <alignment horizontal="right" vertical="center"/>
    </xf>
    <xf numFmtId="38" fontId="81"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89"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4" fillId="2" borderId="5" xfId="0" applyFont="1" applyFill="1" applyBorder="1" applyAlignment="1" applyProtection="1">
      <alignment horizontal="center" vertical="center"/>
    </xf>
    <xf numFmtId="0" fontId="64" fillId="2" borderId="11" xfId="0" applyFont="1" applyFill="1" applyBorder="1" applyAlignment="1" applyProtection="1">
      <alignment horizontal="center" vertical="center"/>
    </xf>
    <xf numFmtId="0" fontId="89" fillId="2" borderId="179" xfId="0" applyFont="1" applyFill="1" applyBorder="1" applyAlignment="1" applyProtection="1">
      <alignment horizontal="center" vertical="center"/>
    </xf>
    <xf numFmtId="0" fontId="89" fillId="2" borderId="180" xfId="0" applyFont="1" applyFill="1" applyBorder="1" applyAlignment="1" applyProtection="1">
      <alignment horizontal="center" vertical="center"/>
    </xf>
    <xf numFmtId="0" fontId="89" fillId="2" borderId="153" xfId="0" applyFont="1" applyFill="1" applyBorder="1" applyAlignment="1" applyProtection="1">
      <alignment horizontal="center" vertical="center"/>
    </xf>
    <xf numFmtId="0" fontId="89" fillId="2" borderId="155" xfId="0" applyFont="1" applyFill="1" applyBorder="1" applyAlignment="1" applyProtection="1">
      <alignment horizontal="center" vertical="center"/>
    </xf>
    <xf numFmtId="0" fontId="64"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7" fillId="2" borderId="1" xfId="0" applyFont="1" applyFill="1" applyBorder="1" applyAlignment="1" applyProtection="1">
      <alignment horizontal="left" vertical="center" wrapText="1"/>
    </xf>
    <xf numFmtId="0" fontId="89" fillId="2" borderId="142" xfId="0" applyFont="1" applyFill="1" applyBorder="1" applyAlignment="1" applyProtection="1">
      <alignment horizontal="center" vertical="center" wrapText="1"/>
    </xf>
    <xf numFmtId="0" fontId="65" fillId="2" borderId="1" xfId="0" applyFont="1" applyFill="1" applyBorder="1" applyAlignment="1" applyProtection="1">
      <alignment horizontal="center" vertical="center" textRotation="255"/>
    </xf>
    <xf numFmtId="38" fontId="64" fillId="2" borderId="0" xfId="1" applyFont="1" applyFill="1" applyBorder="1" applyAlignment="1" applyProtection="1">
      <alignment horizontal="right" shrinkToFit="1"/>
    </xf>
    <xf numFmtId="0" fontId="85" fillId="2" borderId="0" xfId="0" applyFont="1" applyFill="1" applyAlignment="1" applyProtection="1">
      <alignment horizontal="left" vertical="center"/>
    </xf>
    <xf numFmtId="38" fontId="87" fillId="2" borderId="11" xfId="1" applyFont="1" applyFill="1" applyBorder="1" applyAlignment="1" applyProtection="1">
      <alignment horizontal="center" vertical="center" shrinkToFit="1"/>
    </xf>
    <xf numFmtId="38" fontId="81" fillId="2" borderId="142" xfId="1" applyFont="1" applyFill="1" applyBorder="1" applyAlignment="1" applyProtection="1">
      <alignment horizontal="right" vertical="center"/>
    </xf>
    <xf numFmtId="0" fontId="75" fillId="2" borderId="142" xfId="0" applyFont="1" applyFill="1" applyBorder="1" applyAlignment="1" applyProtection="1">
      <alignment horizontal="center" vertical="center"/>
    </xf>
    <xf numFmtId="0" fontId="75"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4" fillId="2" borderId="68" xfId="0" applyNumberFormat="1" applyFont="1" applyFill="1" applyBorder="1" applyAlignment="1" applyProtection="1">
      <alignment horizontal="center" vertical="center"/>
    </xf>
    <xf numFmtId="176" fontId="84" fillId="2" borderId="69" xfId="0" applyNumberFormat="1" applyFont="1" applyFill="1" applyBorder="1" applyAlignment="1" applyProtection="1">
      <alignment horizontal="center" vertical="center"/>
    </xf>
    <xf numFmtId="176" fontId="84"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5" fillId="3" borderId="5" xfId="0" applyFont="1" applyFill="1" applyBorder="1" applyAlignment="1" applyProtection="1">
      <alignment horizontal="center" vertical="center"/>
    </xf>
    <xf numFmtId="0" fontId="91" fillId="0" borderId="22" xfId="0" applyFont="1" applyFill="1" applyBorder="1" applyAlignment="1" applyProtection="1">
      <alignment horizontal="center" vertical="center" shrinkToFit="1"/>
    </xf>
    <xf numFmtId="0" fontId="91" fillId="0" borderId="9" xfId="0" applyFont="1" applyFill="1" applyBorder="1" applyAlignment="1" applyProtection="1">
      <alignment horizontal="center" vertical="center" shrinkToFit="1"/>
    </xf>
    <xf numFmtId="0" fontId="91"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5"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3" fillId="7" borderId="2" xfId="0" applyFont="1" applyFill="1" applyBorder="1" applyAlignment="1" applyProtection="1">
      <alignment horizontal="left" vertical="top" wrapText="1"/>
      <protection locked="0"/>
    </xf>
    <xf numFmtId="0" fontId="63" fillId="7" borderId="3" xfId="0" applyFont="1" applyFill="1" applyBorder="1" applyAlignment="1" applyProtection="1">
      <alignment horizontal="left" vertical="top" wrapText="1"/>
      <protection locked="0"/>
    </xf>
    <xf numFmtId="0" fontId="63"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4" fillId="2" borderId="162" xfId="0" applyNumberFormat="1" applyFont="1" applyFill="1" applyBorder="1" applyAlignment="1" applyProtection="1">
      <alignment horizontal="center" vertical="center" shrinkToFit="1"/>
    </xf>
    <xf numFmtId="176" fontId="84" fillId="2" borderId="145" xfId="0" applyNumberFormat="1" applyFont="1" applyFill="1" applyBorder="1" applyAlignment="1" applyProtection="1">
      <alignment horizontal="center" vertical="center" shrinkToFit="1"/>
    </xf>
    <xf numFmtId="176" fontId="84" fillId="2" borderId="163" xfId="0" applyNumberFormat="1" applyFont="1" applyFill="1" applyBorder="1" applyAlignment="1" applyProtection="1">
      <alignment horizontal="center" vertical="center" shrinkToFit="1"/>
    </xf>
    <xf numFmtId="176" fontId="84" fillId="2" borderId="19" xfId="0" applyNumberFormat="1" applyFont="1" applyFill="1" applyBorder="1" applyAlignment="1" applyProtection="1">
      <alignment horizontal="center" vertical="center" shrinkToFit="1"/>
    </xf>
    <xf numFmtId="176" fontId="84" fillId="2" borderId="15" xfId="0" applyNumberFormat="1" applyFont="1" applyFill="1" applyBorder="1" applyAlignment="1" applyProtection="1">
      <alignment horizontal="center" vertical="center" shrinkToFit="1"/>
    </xf>
    <xf numFmtId="176" fontId="84" fillId="2" borderId="20" xfId="0" applyNumberFormat="1" applyFont="1" applyFill="1" applyBorder="1" applyAlignment="1" applyProtection="1">
      <alignment horizontal="center" vertical="center" shrinkToFit="1"/>
    </xf>
    <xf numFmtId="0" fontId="86" fillId="2" borderId="52" xfId="0" applyFont="1" applyFill="1" applyBorder="1" applyAlignment="1" applyProtection="1">
      <alignment horizontal="left" vertical="center" wrapText="1"/>
    </xf>
    <xf numFmtId="0" fontId="86" fillId="2" borderId="77" xfId="0" applyFont="1" applyFill="1" applyBorder="1" applyAlignment="1" applyProtection="1">
      <alignment horizontal="left" vertical="center" wrapText="1"/>
    </xf>
    <xf numFmtId="0" fontId="86" fillId="2" borderId="53" xfId="0" applyFont="1" applyFill="1" applyBorder="1" applyAlignment="1" applyProtection="1">
      <alignment horizontal="left" vertical="center" wrapText="1"/>
    </xf>
    <xf numFmtId="0" fontId="86" fillId="2" borderId="14" xfId="0" applyFont="1" applyFill="1" applyBorder="1" applyAlignment="1" applyProtection="1">
      <alignment horizontal="left" vertical="center" wrapText="1"/>
    </xf>
    <xf numFmtId="0" fontId="86" fillId="2" borderId="0" xfId="0" applyFont="1" applyFill="1" applyBorder="1" applyAlignment="1" applyProtection="1">
      <alignment horizontal="left" vertical="center" wrapText="1"/>
    </xf>
    <xf numFmtId="0" fontId="86"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4" fillId="2" borderId="6" xfId="1" applyFont="1" applyFill="1" applyBorder="1" applyAlignment="1" applyProtection="1">
      <alignment horizontal="right" shrinkToFit="1"/>
    </xf>
    <xf numFmtId="38" fontId="64" fillId="2" borderId="16" xfId="1" applyFont="1" applyFill="1" applyBorder="1" applyAlignment="1" applyProtection="1">
      <alignment horizontal="right" shrinkToFit="1"/>
    </xf>
    <xf numFmtId="38" fontId="64" fillId="2" borderId="17" xfId="1" applyFont="1" applyFill="1" applyBorder="1" applyAlignment="1" applyProtection="1">
      <alignment horizontal="right" shrinkToFit="1"/>
    </xf>
    <xf numFmtId="0" fontId="91" fillId="0" borderId="24" xfId="0" applyFont="1" applyFill="1" applyBorder="1" applyAlignment="1" applyProtection="1">
      <alignment horizontal="center" vertical="center" shrinkToFit="1"/>
    </xf>
    <xf numFmtId="0" fontId="91"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5"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6"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5" fillId="3" borderId="16" xfId="0" applyFont="1" applyFill="1" applyBorder="1" applyAlignment="1" applyProtection="1">
      <alignment horizontal="center" vertical="center"/>
    </xf>
    <xf numFmtId="0" fontId="85" fillId="3" borderId="17" xfId="0" applyFont="1" applyFill="1" applyBorder="1" applyAlignment="1" applyProtection="1">
      <alignment horizontal="center" vertical="center"/>
    </xf>
    <xf numFmtId="0" fontId="85" fillId="3" borderId="18" xfId="0" applyFont="1" applyFill="1" applyBorder="1" applyAlignment="1" applyProtection="1">
      <alignment horizontal="center" vertical="center"/>
    </xf>
    <xf numFmtId="0" fontId="84" fillId="4" borderId="52" xfId="0" applyFont="1" applyFill="1" applyBorder="1" applyAlignment="1" applyProtection="1">
      <alignment horizontal="center" vertical="center" shrinkToFit="1"/>
      <protection locked="0"/>
    </xf>
    <xf numFmtId="0" fontId="84" fillId="4" borderId="77" xfId="0" applyFont="1" applyFill="1" applyBorder="1" applyAlignment="1" applyProtection="1">
      <alignment horizontal="center" vertical="center" shrinkToFit="1"/>
      <protection locked="0"/>
    </xf>
    <xf numFmtId="0" fontId="84" fillId="4" borderId="53" xfId="0" applyFont="1" applyFill="1" applyBorder="1" applyAlignment="1" applyProtection="1">
      <alignment horizontal="center" vertical="center" shrinkToFit="1"/>
      <protection locked="0"/>
    </xf>
    <xf numFmtId="0" fontId="84" fillId="5" borderId="52" xfId="0" applyFont="1" applyFill="1" applyBorder="1" applyAlignment="1" applyProtection="1">
      <alignment horizontal="center" vertical="center" shrinkToFit="1"/>
      <protection locked="0"/>
    </xf>
    <xf numFmtId="0" fontId="84" fillId="5" borderId="77" xfId="0" applyFont="1" applyFill="1" applyBorder="1" applyAlignment="1" applyProtection="1">
      <alignment horizontal="center" vertical="center" shrinkToFit="1"/>
      <protection locked="0"/>
    </xf>
    <xf numFmtId="0" fontId="84" fillId="5" borderId="53" xfId="0" applyFont="1" applyFill="1" applyBorder="1" applyAlignment="1" applyProtection="1">
      <alignment horizontal="center" vertical="center" shrinkToFit="1"/>
      <protection locked="0"/>
    </xf>
    <xf numFmtId="0" fontId="84" fillId="6" borderId="52" xfId="0" applyFont="1" applyFill="1" applyBorder="1" applyAlignment="1" applyProtection="1">
      <alignment horizontal="center" vertical="center" shrinkToFit="1"/>
      <protection locked="0"/>
    </xf>
    <xf numFmtId="0" fontId="84" fillId="6" borderId="77" xfId="0" applyFont="1" applyFill="1" applyBorder="1" applyAlignment="1" applyProtection="1">
      <alignment horizontal="center" vertical="center" shrinkToFit="1"/>
      <protection locked="0"/>
    </xf>
    <xf numFmtId="0" fontId="84" fillId="6" borderId="53" xfId="0" applyFont="1" applyFill="1" applyBorder="1" applyAlignment="1" applyProtection="1">
      <alignment horizontal="center" vertical="center" shrinkToFit="1"/>
      <protection locked="0"/>
    </xf>
    <xf numFmtId="176" fontId="84" fillId="2" borderId="10" xfId="0" applyNumberFormat="1" applyFont="1" applyFill="1" applyBorder="1" applyAlignment="1" applyProtection="1">
      <alignment horizontal="center" vertical="center"/>
    </xf>
    <xf numFmtId="176" fontId="84" fillId="2" borderId="1" xfId="0" applyNumberFormat="1" applyFont="1" applyFill="1" applyBorder="1" applyAlignment="1" applyProtection="1">
      <alignment horizontal="center" vertical="center"/>
    </xf>
    <xf numFmtId="176" fontId="84" fillId="2" borderId="30" xfId="0" applyNumberFormat="1" applyFont="1" applyFill="1" applyBorder="1" applyAlignment="1" applyProtection="1">
      <alignment horizontal="center" vertical="center"/>
    </xf>
    <xf numFmtId="176" fontId="84" fillId="2" borderId="34" xfId="0" applyNumberFormat="1" applyFont="1" applyFill="1" applyBorder="1" applyAlignment="1" applyProtection="1">
      <alignment horizontal="center" vertical="center"/>
    </xf>
    <xf numFmtId="176" fontId="84" fillId="2" borderId="35" xfId="0" applyNumberFormat="1" applyFont="1" applyFill="1" applyBorder="1" applyAlignment="1" applyProtection="1">
      <alignment horizontal="center" vertical="center"/>
    </xf>
    <xf numFmtId="176" fontId="84"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3" fillId="3" borderId="2" xfId="0" applyFont="1" applyFill="1" applyBorder="1" applyAlignment="1" applyProtection="1">
      <alignment horizontal="center" vertical="center" wrapText="1"/>
    </xf>
    <xf numFmtId="0" fontId="63"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8" fillId="2" borderId="0" xfId="0" applyFont="1" applyFill="1" applyAlignment="1" applyProtection="1">
      <alignment horizontal="left" vertical="top" wrapText="1"/>
    </xf>
    <xf numFmtId="0" fontId="84"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4" fillId="2" borderId="147" xfId="0" applyFont="1" applyFill="1" applyBorder="1" applyAlignment="1" applyProtection="1">
      <alignment horizontal="center" vertical="center" shrinkToFit="1"/>
    </xf>
    <xf numFmtId="0" fontId="84" fillId="2" borderId="148" xfId="0" applyFont="1" applyFill="1" applyBorder="1" applyAlignment="1" applyProtection="1">
      <alignment horizontal="center" vertical="center" shrinkToFit="1"/>
    </xf>
    <xf numFmtId="0" fontId="84" fillId="2" borderId="149" xfId="0" applyFont="1" applyFill="1" applyBorder="1" applyAlignment="1" applyProtection="1">
      <alignment horizontal="center" vertical="center" shrinkToFit="1"/>
    </xf>
    <xf numFmtId="176" fontId="84" fillId="2" borderId="150" xfId="0" applyNumberFormat="1" applyFont="1" applyFill="1" applyBorder="1" applyAlignment="1" applyProtection="1">
      <alignment horizontal="center" vertical="center" shrinkToFit="1"/>
    </xf>
    <xf numFmtId="176" fontId="84" fillId="2" borderId="151" xfId="0" applyNumberFormat="1" applyFont="1" applyFill="1" applyBorder="1" applyAlignment="1" applyProtection="1">
      <alignment horizontal="center" vertical="center" shrinkToFit="1"/>
    </xf>
    <xf numFmtId="176" fontId="84"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5" fillId="2" borderId="142" xfId="0" applyFont="1" applyFill="1" applyBorder="1" applyAlignment="1" applyProtection="1">
      <alignment horizontal="center" vertical="center" shrinkToFit="1"/>
    </xf>
    <xf numFmtId="0" fontId="75" fillId="3" borderId="142" xfId="0" applyFont="1" applyFill="1" applyBorder="1" applyAlignment="1" applyProtection="1">
      <alignment horizontal="center" vertical="center"/>
    </xf>
    <xf numFmtId="176" fontId="84"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7"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63" fillId="2" borderId="1" xfId="0" applyFont="1" applyFill="1" applyBorder="1" applyAlignment="1" applyProtection="1">
      <alignment horizontal="left" vertical="center" wrapText="1"/>
    </xf>
    <xf numFmtId="0" fontId="90" fillId="2" borderId="142" xfId="0" applyFont="1" applyFill="1" applyBorder="1" applyAlignment="1" applyProtection="1">
      <alignment horizontal="center" vertical="center" wrapText="1"/>
    </xf>
    <xf numFmtId="38" fontId="87" fillId="2" borderId="19" xfId="1" applyFont="1" applyFill="1" applyBorder="1" applyAlignment="1" applyProtection="1">
      <alignment horizontal="center" vertical="center" shrinkToFit="1"/>
    </xf>
    <xf numFmtId="38" fontId="87" fillId="2" borderId="15" xfId="1" applyFont="1" applyFill="1" applyBorder="1" applyAlignment="1" applyProtection="1">
      <alignment horizontal="center" vertical="center" shrinkToFit="1"/>
    </xf>
    <xf numFmtId="0" fontId="83" fillId="2" borderId="58" xfId="0" applyFont="1" applyFill="1" applyBorder="1" applyAlignment="1" applyProtection="1">
      <alignment horizontal="center" vertical="center" shrinkToFit="1"/>
    </xf>
    <xf numFmtId="0" fontId="83" fillId="2" borderId="59" xfId="0" applyFont="1" applyFill="1" applyBorder="1" applyAlignment="1" applyProtection="1">
      <alignment horizontal="center" vertical="center" shrinkToFit="1"/>
    </xf>
    <xf numFmtId="0" fontId="83" fillId="2" borderId="60" xfId="0" applyFont="1" applyFill="1" applyBorder="1" applyAlignment="1" applyProtection="1">
      <alignment horizontal="center" vertical="center" shrinkToFit="1"/>
    </xf>
    <xf numFmtId="0" fontId="81" fillId="2" borderId="168" xfId="0" applyFont="1" applyFill="1" applyBorder="1" applyAlignment="1" applyProtection="1">
      <alignment horizontal="center" vertical="center"/>
    </xf>
    <xf numFmtId="0" fontId="75" fillId="2" borderId="169" xfId="0" applyFont="1" applyFill="1" applyBorder="1" applyAlignment="1" applyProtection="1">
      <alignment horizontal="center" vertical="center"/>
    </xf>
    <xf numFmtId="0" fontId="75" fillId="2" borderId="167" xfId="0" applyFont="1" applyFill="1" applyBorder="1" applyAlignment="1" applyProtection="1">
      <alignment horizontal="center" vertical="center"/>
    </xf>
    <xf numFmtId="0" fontId="75" fillId="2" borderId="142" xfId="0" applyFont="1" applyFill="1" applyBorder="1" applyAlignment="1" applyProtection="1">
      <alignment horizontal="center" vertical="center" wrapText="1"/>
    </xf>
    <xf numFmtId="0" fontId="75" fillId="3" borderId="153" xfId="0" applyFont="1" applyFill="1" applyBorder="1" applyAlignment="1" applyProtection="1">
      <alignment horizontal="center" vertical="center"/>
    </xf>
    <xf numFmtId="0" fontId="75" fillId="3" borderId="154" xfId="0" applyFont="1" applyFill="1" applyBorder="1" applyAlignment="1" applyProtection="1">
      <alignment horizontal="center" vertical="center"/>
    </xf>
    <xf numFmtId="0" fontId="75" fillId="3" borderId="155" xfId="0" applyFont="1" applyFill="1" applyBorder="1" applyAlignment="1" applyProtection="1">
      <alignment horizontal="center" vertical="center"/>
    </xf>
    <xf numFmtId="0" fontId="81" fillId="2" borderId="167" xfId="0" applyFont="1" applyFill="1" applyBorder="1" applyAlignment="1" applyProtection="1">
      <alignment horizontal="center" vertical="center"/>
    </xf>
    <xf numFmtId="0" fontId="63" fillId="2" borderId="2" xfId="0" applyFont="1" applyFill="1" applyBorder="1" applyAlignment="1" applyProtection="1">
      <alignment horizontal="left" vertical="center" wrapText="1"/>
    </xf>
    <xf numFmtId="0" fontId="63"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0" fillId="0" borderId="52" xfId="2" applyFont="1" applyBorder="1" applyAlignment="1">
      <alignment horizontal="center" vertical="center" wrapText="1"/>
    </xf>
    <xf numFmtId="0" fontId="60" fillId="0" borderId="77" xfId="2" applyFont="1" applyBorder="1" applyAlignment="1">
      <alignment horizontal="center" vertical="center" wrapText="1"/>
    </xf>
    <xf numFmtId="0" fontId="60" fillId="0" borderId="53" xfId="2" applyFont="1" applyBorder="1" applyAlignment="1">
      <alignment horizontal="center" vertical="center" wrapText="1"/>
    </xf>
    <xf numFmtId="0" fontId="60" fillId="0" borderId="14" xfId="2" applyFont="1" applyBorder="1" applyAlignment="1">
      <alignment horizontal="center" vertical="center" wrapText="1"/>
    </xf>
    <xf numFmtId="0" fontId="60" fillId="0" borderId="0" xfId="2" applyFont="1" applyBorder="1" applyAlignment="1">
      <alignment horizontal="center" vertical="center" wrapText="1"/>
    </xf>
    <xf numFmtId="0" fontId="60" fillId="0" borderId="43" xfId="2" applyFont="1" applyBorder="1" applyAlignment="1">
      <alignment horizontal="center" vertical="center" wrapText="1"/>
    </xf>
    <xf numFmtId="0" fontId="60" fillId="0" borderId="0" xfId="0" applyFont="1" applyAlignment="1">
      <alignment horizontal="left" vertical="center" wrapText="1"/>
    </xf>
    <xf numFmtId="0" fontId="60"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0" fillId="0" borderId="94" xfId="2" applyFont="1" applyBorder="1" applyAlignment="1">
      <alignment horizontal="center" vertical="center" wrapText="1"/>
    </xf>
    <xf numFmtId="0" fontId="60" fillId="0" borderId="55" xfId="2" applyFont="1" applyBorder="1" applyAlignment="1">
      <alignment horizontal="center" vertical="center" wrapText="1"/>
    </xf>
    <xf numFmtId="0" fontId="60" fillId="0" borderId="57" xfId="2" applyFont="1" applyBorder="1" applyAlignment="1">
      <alignment horizontal="center" vertical="center" wrapText="1"/>
    </xf>
    <xf numFmtId="0" fontId="60" fillId="0" borderId="56" xfId="2" applyFont="1" applyBorder="1" applyAlignment="1">
      <alignment horizontal="center" vertical="center" wrapText="1"/>
    </xf>
    <xf numFmtId="0" fontId="60" fillId="0" borderId="58" xfId="2" applyFont="1" applyBorder="1" applyAlignment="1">
      <alignment horizontal="center" vertical="center"/>
    </xf>
    <xf numFmtId="0" fontId="60" fillId="0" borderId="59" xfId="2" applyFont="1" applyBorder="1" applyAlignment="1">
      <alignment horizontal="center" vertical="center"/>
    </xf>
    <xf numFmtId="0" fontId="60" fillId="0" borderId="60" xfId="2" applyFont="1" applyBorder="1" applyAlignment="1">
      <alignment horizontal="center" vertical="center"/>
    </xf>
    <xf numFmtId="0" fontId="60" fillId="0" borderId="58" xfId="2" applyFont="1" applyBorder="1" applyAlignment="1">
      <alignment horizontal="center" vertical="center" wrapText="1"/>
    </xf>
    <xf numFmtId="0" fontId="60" fillId="0" borderId="59" xfId="2" applyFont="1" applyBorder="1" applyAlignment="1">
      <alignment horizontal="center" vertical="center" wrapText="1"/>
    </xf>
    <xf numFmtId="0" fontId="60" fillId="0" borderId="60" xfId="2" applyFont="1" applyBorder="1" applyAlignment="1">
      <alignment horizontal="center" vertical="center" wrapText="1"/>
    </xf>
    <xf numFmtId="0" fontId="60" fillId="0" borderId="108" xfId="2" applyFont="1" applyBorder="1" applyAlignment="1">
      <alignment horizontal="center" vertical="center" wrapText="1"/>
    </xf>
    <xf numFmtId="0" fontId="60" fillId="0" borderId="8" xfId="2" applyFont="1" applyBorder="1" applyAlignment="1">
      <alignment horizontal="center" vertical="center" wrapText="1"/>
    </xf>
    <xf numFmtId="0" fontId="60" fillId="0" borderId="9" xfId="2" applyFont="1" applyBorder="1" applyAlignment="1">
      <alignment horizontal="center" vertical="center" wrapText="1"/>
    </xf>
    <xf numFmtId="0" fontId="60" fillId="0" borderId="24" xfId="2" applyFont="1" applyBorder="1" applyAlignment="1">
      <alignment horizontal="center" vertical="center" wrapText="1"/>
    </xf>
    <xf numFmtId="0" fontId="60" fillId="0" borderId="68" xfId="2" applyFont="1" applyBorder="1" applyAlignment="1">
      <alignment horizontal="center" vertical="center" wrapText="1"/>
    </xf>
    <xf numFmtId="0" fontId="60" fillId="0" borderId="69" xfId="2" applyFont="1" applyBorder="1" applyAlignment="1">
      <alignment horizontal="center" vertical="center" wrapText="1"/>
    </xf>
    <xf numFmtId="0" fontId="60" fillId="0" borderId="70" xfId="2" applyFont="1" applyBorder="1" applyAlignment="1">
      <alignment horizontal="center" vertical="center" wrapText="1"/>
    </xf>
    <xf numFmtId="0" fontId="60" fillId="0" borderId="18" xfId="2" applyFont="1" applyBorder="1" applyAlignment="1">
      <alignment horizontal="center" vertical="center" wrapText="1"/>
    </xf>
    <xf numFmtId="0" fontId="60" fillId="0" borderId="5" xfId="2" applyFont="1" applyBorder="1" applyAlignment="1">
      <alignment horizontal="center" vertical="center" wrapText="1"/>
    </xf>
    <xf numFmtId="0" fontId="60" fillId="0" borderId="32" xfId="2" applyFont="1" applyBorder="1" applyAlignment="1">
      <alignment horizontal="center" vertical="center" wrapText="1"/>
    </xf>
    <xf numFmtId="0" fontId="74" fillId="7" borderId="1" xfId="0" applyFont="1" applyFill="1" applyBorder="1" applyAlignment="1">
      <alignment horizontal="center" vertical="center"/>
    </xf>
    <xf numFmtId="0" fontId="74" fillId="0" borderId="1" xfId="2" applyFont="1" applyBorder="1" applyAlignment="1">
      <alignment horizontal="center" vertical="center" wrapText="1"/>
    </xf>
    <xf numFmtId="0" fontId="71" fillId="0" borderId="1"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1" xfId="2" applyFont="1" applyBorder="1" applyAlignment="1">
      <alignment horizontal="center" vertical="center" wrapText="1"/>
    </xf>
    <xf numFmtId="0" fontId="74"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BC79B4E3-1C11-4D06-81E4-F42329519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41FE645D-0B9F-4A56-89FD-64FDE02F80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457B9FB4-4D21-4ACD-B489-0E22A35F5FF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ABA13DC4-8F71-48F4-95E6-0E6AA74A4CF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E151B6E7-C8D5-4AF7-93FB-3621658B31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29883428-3DEA-4B40-BB2A-899DA6F4F6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1B4FCD65-2B39-4F8E-9E53-29FCA399EDD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66547591-9A95-496A-B116-0A850A81DA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D55F65A7-3B88-4219-B8E1-35456CB519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927252A9-7FC9-494E-98F9-62E2B15FD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FE56BC94-A724-4056-BBEF-B02F03632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347375E4-9467-4ECE-AEC5-6BCF7CB6CA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258A5EB0-BEF0-4FD3-9083-6CC9154F8B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B4DAFEA2-EB52-41D3-A1C1-87535986C38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FF2E12E9-ED93-4AAB-9BDA-918D7A5786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BCC9A8F8-DE2C-4771-BFFF-3261D901FC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ED790303-85E2-40C4-B887-5946173F6A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2727DF6B-6E91-484C-935B-F89910348A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C945B16D-6A41-43AC-A441-1F3D53D617F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BF6935-8FCE-4571-ADE5-DE589391D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EC66FDA1-7700-437D-926F-064CE977C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F8A6F829-06FF-4D65-9760-153573BE31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253F2027-4779-40C4-9496-DB5EDCB4E3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BE7BF441-4684-482F-8921-8F4FC049E3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9586B046-B45F-4872-88ED-C15FADE8E9F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F268B8AA-C5A2-4242-A400-71D0F525B86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8C684634-F307-4E7A-BFF0-8732BECE9F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815AF2ED-C248-423D-AC15-ACF3063DCD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B9B5D392-A246-4CBB-B366-5BE096567B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25015D05-16A8-40E9-972E-FA4602D188D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C5E7235-1973-4A38-AB4E-D31B183B34E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446DC480-52B3-40D0-A2CD-CB08FA57F67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7D62B4-11A8-4665-BD0D-A71DB82A5E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D0D604F7-E376-4C88-8FB5-5665890B5BD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16A53F0-CD66-4AC8-B559-2E39E29253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8705DA46-2EEE-479B-95E0-ECB78B92B6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4D698D77-CC23-4FA2-97A5-7A951D1478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67B6BF72-2AB1-4FE5-8C1A-032CE41860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524A40DA-BD24-4878-9F04-CC96ACB8F1C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22257798-4FA7-41E3-8C47-E04CBF21D22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F0970B5C-452B-4889-8B3A-2CA65971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D466A28E-7529-4BA7-A3A9-CAC99E3647B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247C7EAC-BF8B-4B84-96A5-89FE37F18BB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C1650DEF-1337-4CA0-8918-57447943CF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9D495270-F90E-4F8F-9048-EC4826F579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9213C7B2-5881-4437-AD8D-4E08FD7A896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8C6BB49E-EA0E-4145-A7DB-2E0D5442A4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9B888B8E-2E9B-4BDF-9086-0B8A402F8C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BD17897A-3DF7-451C-84A8-8A2817A7EBF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958BEF1E-76E5-4246-AC2B-7C1D673726C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5463D070-A42A-4522-B038-97B3722EBA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FBC2A79E-3AC0-4B45-BBEC-3E359179CFE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935945B-CEA3-40B1-B29F-82267B33F5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DB83F655-8261-41B6-A81A-2AF0AC8FFD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6919" name="Check Box 55" hidden="1">
              <a:extLst>
                <a:ext uri="{63B3BB69-23CF-44E3-9099-C40C66FF867C}">
                  <a14:compatExt spid="_x0000_s36919"/>
                </a:ext>
                <a:ext uri="{FF2B5EF4-FFF2-40B4-BE49-F238E27FC236}">
                  <a16:creationId xmlns:a16="http://schemas.microsoft.com/office/drawing/2014/main" id="{DCF9F96B-E439-4B71-B939-895C43C431F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6920" name="Check Box 56" hidden="1">
              <a:extLst>
                <a:ext uri="{63B3BB69-23CF-44E3-9099-C40C66FF867C}">
                  <a14:compatExt spid="_x0000_s36920"/>
                </a:ext>
                <a:ext uri="{FF2B5EF4-FFF2-40B4-BE49-F238E27FC236}">
                  <a16:creationId xmlns:a16="http://schemas.microsoft.com/office/drawing/2014/main" id="{7F8289FF-AC99-4C0F-BA5B-0F67B6F815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6921" name="Check Box 57" hidden="1">
              <a:extLst>
                <a:ext uri="{63B3BB69-23CF-44E3-9099-C40C66FF867C}">
                  <a14:compatExt spid="_x0000_s36921"/>
                </a:ext>
                <a:ext uri="{FF2B5EF4-FFF2-40B4-BE49-F238E27FC236}">
                  <a16:creationId xmlns:a16="http://schemas.microsoft.com/office/drawing/2014/main" id="{CB017944-B368-4AC9-BA2A-609AC12CF55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6922" name="Check Box 58" hidden="1">
              <a:extLst>
                <a:ext uri="{63B3BB69-23CF-44E3-9099-C40C66FF867C}">
                  <a14:compatExt spid="_x0000_s36922"/>
                </a:ext>
                <a:ext uri="{FF2B5EF4-FFF2-40B4-BE49-F238E27FC236}">
                  <a16:creationId xmlns:a16="http://schemas.microsoft.com/office/drawing/2014/main" id="{1B469A43-F422-4A10-8124-88344344A7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BE208DD5-DD60-44CD-9D0D-42F5494E7C8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9308BFEA-B6E7-464F-86C1-8E74443FE9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4DD2476B-A174-40E9-BF81-4B2A70C20A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2161" name="Option Button 1" hidden="1">
                <a:extLst>
                  <a:ext uri="{63B3BB69-23CF-44E3-9099-C40C66FF867C}">
                    <a14:compatExt spid="_x0000_s92161"/>
                  </a:ext>
                  <a:ext uri="{FF2B5EF4-FFF2-40B4-BE49-F238E27FC236}">
                    <a16:creationId xmlns:a16="http://schemas.microsoft.com/office/drawing/2014/main" id="{010ADE39-39A3-452D-8869-A6F5B719F36B}"/>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2162" name="Option Button 2" hidden="1">
                <a:extLst>
                  <a:ext uri="{63B3BB69-23CF-44E3-9099-C40C66FF867C}">
                    <a14:compatExt spid="_x0000_s92162"/>
                  </a:ext>
                  <a:ext uri="{FF2B5EF4-FFF2-40B4-BE49-F238E27FC236}">
                    <a16:creationId xmlns:a16="http://schemas.microsoft.com/office/drawing/2014/main" id="{194A20A5-9153-402A-9563-70CBFFF4B5F8}"/>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30"/>
            </a:xfrm>
          </xdr:grpSpPr>
          <xdr:sp macro="" textlink="">
            <xdr:nvSpPr>
              <xdr:cNvPr id="92163" name="Option Button 3" hidden="1">
                <a:extLst>
                  <a:ext uri="{63B3BB69-23CF-44E3-9099-C40C66FF867C}">
                    <a14:compatExt spid="_x0000_s92163"/>
                  </a:ext>
                  <a:ext uri="{FF2B5EF4-FFF2-40B4-BE49-F238E27FC236}">
                    <a16:creationId xmlns:a16="http://schemas.microsoft.com/office/drawing/2014/main" id="{8FED6CED-379F-46C8-93F8-F90961E6C1E5}"/>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2164" name="Option Button 4" hidden="1">
                <a:extLst>
                  <a:ext uri="{63B3BB69-23CF-44E3-9099-C40C66FF867C}">
                    <a14:compatExt spid="_x0000_s92164"/>
                  </a:ext>
                  <a:ext uri="{FF2B5EF4-FFF2-40B4-BE49-F238E27FC236}">
                    <a16:creationId xmlns:a16="http://schemas.microsoft.com/office/drawing/2014/main" id="{4756D4E3-8FEF-49D7-9CDC-849B46CD101C}"/>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2165" name="Option Button 5" hidden="1">
                <a:extLst>
                  <a:ext uri="{63B3BB69-23CF-44E3-9099-C40C66FF867C}">
                    <a14:compatExt spid="_x0000_s92165"/>
                  </a:ext>
                  <a:ext uri="{FF2B5EF4-FFF2-40B4-BE49-F238E27FC236}">
                    <a16:creationId xmlns:a16="http://schemas.microsoft.com/office/drawing/2014/main" id="{BB079B66-EA61-407B-BA38-B3B08421C254}"/>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597"/>
              <a:chExt cx="308371" cy="762904"/>
            </a:xfrm>
          </xdr:grpSpPr>
          <xdr:sp macro="" textlink="">
            <xdr:nvSpPr>
              <xdr:cNvPr id="92166" name="Option Button 6" hidden="1">
                <a:extLst>
                  <a:ext uri="{63B3BB69-23CF-44E3-9099-C40C66FF867C}">
                    <a14:compatExt spid="_x0000_s92166"/>
                  </a:ext>
                  <a:ext uri="{FF2B5EF4-FFF2-40B4-BE49-F238E27FC236}">
                    <a16:creationId xmlns:a16="http://schemas.microsoft.com/office/drawing/2014/main" id="{50042E0C-10A6-467E-B071-3390C5D18E39}"/>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2167" name="Option Button 7" hidden="1">
                <a:extLst>
                  <a:ext uri="{63B3BB69-23CF-44E3-9099-C40C66FF867C}">
                    <a14:compatExt spid="_x0000_s92167"/>
                  </a:ext>
                  <a:ext uri="{FF2B5EF4-FFF2-40B4-BE49-F238E27FC236}">
                    <a16:creationId xmlns:a16="http://schemas.microsoft.com/office/drawing/2014/main" id="{6D00F95D-42E3-4580-92AA-945AB17C1F54}"/>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2168" name="Option Button 8" hidden="1">
                <a:extLst>
                  <a:ext uri="{63B3BB69-23CF-44E3-9099-C40C66FF867C}">
                    <a14:compatExt spid="_x0000_s92168"/>
                  </a:ext>
                  <a:ext uri="{FF2B5EF4-FFF2-40B4-BE49-F238E27FC236}">
                    <a16:creationId xmlns:a16="http://schemas.microsoft.com/office/drawing/2014/main" id="{2A7A94B0-414D-48AD-B63F-1A3B1B5ADAA9}"/>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2169" name="Option Button 9" hidden="1">
              <a:extLst>
                <a:ext uri="{63B3BB69-23CF-44E3-9099-C40C66FF867C}">
                  <a14:compatExt spid="_x0000_s92169"/>
                </a:ext>
                <a:ext uri="{FF2B5EF4-FFF2-40B4-BE49-F238E27FC236}">
                  <a16:creationId xmlns:a16="http://schemas.microsoft.com/office/drawing/2014/main" id="{30113E48-FDAE-44E8-B23A-1E9618F798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2170" name="Option Button 10" hidden="1">
              <a:extLst>
                <a:ext uri="{63B3BB69-23CF-44E3-9099-C40C66FF867C}">
                  <a14:compatExt spid="_x0000_s92170"/>
                </a:ext>
                <a:ext uri="{FF2B5EF4-FFF2-40B4-BE49-F238E27FC236}">
                  <a16:creationId xmlns:a16="http://schemas.microsoft.com/office/drawing/2014/main" id="{DF7E1C1F-FA72-49A7-A243-A3D328A314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94"/>
            </a:xfrm>
          </xdr:grpSpPr>
          <xdr:sp macro="" textlink="">
            <xdr:nvSpPr>
              <xdr:cNvPr id="92171" name="Option Button 11" hidden="1">
                <a:extLst>
                  <a:ext uri="{63B3BB69-23CF-44E3-9099-C40C66FF867C}">
                    <a14:compatExt spid="_x0000_s92171"/>
                  </a:ext>
                  <a:ext uri="{FF2B5EF4-FFF2-40B4-BE49-F238E27FC236}">
                    <a16:creationId xmlns:a16="http://schemas.microsoft.com/office/drawing/2014/main" id="{3B993CCF-73E0-45E1-B90B-492283DCE5D9}"/>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2172" name="Option Button 12" hidden="1">
                <a:extLst>
                  <a:ext uri="{63B3BB69-23CF-44E3-9099-C40C66FF867C}">
                    <a14:compatExt spid="_x0000_s92172"/>
                  </a:ext>
                  <a:ext uri="{FF2B5EF4-FFF2-40B4-BE49-F238E27FC236}">
                    <a16:creationId xmlns:a16="http://schemas.microsoft.com/office/drawing/2014/main" id="{2712E05A-D5AE-4B4B-8D1A-23F2CEEAF33B}"/>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2173" name="Group Box 13" hidden="1">
              <a:extLst>
                <a:ext uri="{63B3BB69-23CF-44E3-9099-C40C66FF867C}">
                  <a14:compatExt spid="_x0000_s92173"/>
                </a:ext>
                <a:ext uri="{FF2B5EF4-FFF2-40B4-BE49-F238E27FC236}">
                  <a16:creationId xmlns:a16="http://schemas.microsoft.com/office/drawing/2014/main" id="{34580A29-6F43-4F54-9F59-241B84E0D38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2174" name="Group Box 14" hidden="1">
              <a:extLst>
                <a:ext uri="{63B3BB69-23CF-44E3-9099-C40C66FF867C}">
                  <a14:compatExt spid="_x0000_s92174"/>
                </a:ext>
                <a:ext uri="{FF2B5EF4-FFF2-40B4-BE49-F238E27FC236}">
                  <a16:creationId xmlns:a16="http://schemas.microsoft.com/office/drawing/2014/main" id="{BEF4DBA7-485E-42E0-83BB-560B5BA3C76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2175" name="Group Box 15" hidden="1">
              <a:extLst>
                <a:ext uri="{63B3BB69-23CF-44E3-9099-C40C66FF867C}">
                  <a14:compatExt spid="_x0000_s92175"/>
                </a:ext>
                <a:ext uri="{FF2B5EF4-FFF2-40B4-BE49-F238E27FC236}">
                  <a16:creationId xmlns:a16="http://schemas.microsoft.com/office/drawing/2014/main" id="{D943980C-6A85-4483-80D9-7EE9D2574DE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2176" name="Group Box 16" hidden="1">
              <a:extLst>
                <a:ext uri="{63B3BB69-23CF-44E3-9099-C40C66FF867C}">
                  <a14:compatExt spid="_x0000_s92176"/>
                </a:ext>
                <a:ext uri="{FF2B5EF4-FFF2-40B4-BE49-F238E27FC236}">
                  <a16:creationId xmlns:a16="http://schemas.microsoft.com/office/drawing/2014/main" id="{9907D8B2-D980-4971-BB6B-4198A55412A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4"/>
              <a:chExt cx="308371" cy="779275"/>
            </a:xfrm>
          </xdr:grpSpPr>
          <xdr:sp macro="" textlink="">
            <xdr:nvSpPr>
              <xdr:cNvPr id="92177" name="Option Button 17" hidden="1">
                <a:extLst>
                  <a:ext uri="{63B3BB69-23CF-44E3-9099-C40C66FF867C}">
                    <a14:compatExt spid="_x0000_s92177"/>
                  </a:ext>
                  <a:ext uri="{FF2B5EF4-FFF2-40B4-BE49-F238E27FC236}">
                    <a16:creationId xmlns:a16="http://schemas.microsoft.com/office/drawing/2014/main" id="{46D70865-9AD8-41FB-8ED1-49652006D9A7}"/>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2178" name="Option Button 18" hidden="1">
                <a:extLst>
                  <a:ext uri="{63B3BB69-23CF-44E3-9099-C40C66FF867C}">
                    <a14:compatExt spid="_x0000_s92178"/>
                  </a:ext>
                  <a:ext uri="{FF2B5EF4-FFF2-40B4-BE49-F238E27FC236}">
                    <a16:creationId xmlns:a16="http://schemas.microsoft.com/office/drawing/2014/main" id="{8661972C-DC97-4DD3-9BC1-2090ABAC9DCA}"/>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2179" name="Option Button 19" hidden="1">
                <a:extLst>
                  <a:ext uri="{63B3BB69-23CF-44E3-9099-C40C66FF867C}">
                    <a14:compatExt spid="_x0000_s92179"/>
                  </a:ext>
                  <a:ext uri="{FF2B5EF4-FFF2-40B4-BE49-F238E27FC236}">
                    <a16:creationId xmlns:a16="http://schemas.microsoft.com/office/drawing/2014/main" id="{B89CA39A-221A-4718-83CF-B47B7F851101}"/>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2180" name="Group Box 20" hidden="1">
              <a:extLst>
                <a:ext uri="{63B3BB69-23CF-44E3-9099-C40C66FF867C}">
                  <a14:compatExt spid="_x0000_s92180"/>
                </a:ext>
                <a:ext uri="{FF2B5EF4-FFF2-40B4-BE49-F238E27FC236}">
                  <a16:creationId xmlns:a16="http://schemas.microsoft.com/office/drawing/2014/main" id="{7A7EEBF4-5FC5-432B-85A1-4DB435B7E60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2181" name="Group Box 21" hidden="1">
              <a:extLst>
                <a:ext uri="{63B3BB69-23CF-44E3-9099-C40C66FF867C}">
                  <a14:compatExt spid="_x0000_s92181"/>
                </a:ext>
                <a:ext uri="{FF2B5EF4-FFF2-40B4-BE49-F238E27FC236}">
                  <a16:creationId xmlns:a16="http://schemas.microsoft.com/office/drawing/2014/main" id="{530CEEB0-451E-497E-A931-CB5EC624A54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2182" name="Group Box 22" hidden="1">
              <a:extLst>
                <a:ext uri="{63B3BB69-23CF-44E3-9099-C40C66FF867C}">
                  <a14:compatExt spid="_x0000_s92182"/>
                </a:ext>
                <a:ext uri="{FF2B5EF4-FFF2-40B4-BE49-F238E27FC236}">
                  <a16:creationId xmlns:a16="http://schemas.microsoft.com/office/drawing/2014/main" id="{31719E9E-A20B-4C1A-8FD7-78FF86D767F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2183" name="Group Box 23" hidden="1">
              <a:extLst>
                <a:ext uri="{63B3BB69-23CF-44E3-9099-C40C66FF867C}">
                  <a14:compatExt spid="_x0000_s92183"/>
                </a:ext>
                <a:ext uri="{FF2B5EF4-FFF2-40B4-BE49-F238E27FC236}">
                  <a16:creationId xmlns:a16="http://schemas.microsoft.com/office/drawing/2014/main" id="{DF33DCC1-FDCD-489E-B42E-E1F59EDDF9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2184" name="Group Box 24" hidden="1">
              <a:extLst>
                <a:ext uri="{63B3BB69-23CF-44E3-9099-C40C66FF867C}">
                  <a14:compatExt spid="_x0000_s92184"/>
                </a:ext>
                <a:ext uri="{FF2B5EF4-FFF2-40B4-BE49-F238E27FC236}">
                  <a16:creationId xmlns:a16="http://schemas.microsoft.com/office/drawing/2014/main" id="{1A1C3DDC-7257-4C42-90EF-59333FBE55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2185" name="Group Box 25" hidden="1">
              <a:extLst>
                <a:ext uri="{63B3BB69-23CF-44E3-9099-C40C66FF867C}">
                  <a14:compatExt spid="_x0000_s92185"/>
                </a:ext>
                <a:ext uri="{FF2B5EF4-FFF2-40B4-BE49-F238E27FC236}">
                  <a16:creationId xmlns:a16="http://schemas.microsoft.com/office/drawing/2014/main" id="{781F679D-47F0-4D7E-8D4C-B4DEDDA5922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2186" name="Group Box 26" hidden="1">
              <a:extLst>
                <a:ext uri="{63B3BB69-23CF-44E3-9099-C40C66FF867C}">
                  <a14:compatExt spid="_x0000_s92186"/>
                </a:ext>
                <a:ext uri="{FF2B5EF4-FFF2-40B4-BE49-F238E27FC236}">
                  <a16:creationId xmlns:a16="http://schemas.microsoft.com/office/drawing/2014/main" id="{D780CD47-30B5-46CD-809C-215870FB140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2187" name="Group Box 27" hidden="1">
              <a:extLst>
                <a:ext uri="{63B3BB69-23CF-44E3-9099-C40C66FF867C}">
                  <a14:compatExt spid="_x0000_s92187"/>
                </a:ext>
                <a:ext uri="{FF2B5EF4-FFF2-40B4-BE49-F238E27FC236}">
                  <a16:creationId xmlns:a16="http://schemas.microsoft.com/office/drawing/2014/main" id="{5084F2D7-0BBB-46C2-B762-A6BDB443123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2188" name="Group Box 28" hidden="1">
              <a:extLst>
                <a:ext uri="{63B3BB69-23CF-44E3-9099-C40C66FF867C}">
                  <a14:compatExt spid="_x0000_s92188"/>
                </a:ext>
                <a:ext uri="{FF2B5EF4-FFF2-40B4-BE49-F238E27FC236}">
                  <a16:creationId xmlns:a16="http://schemas.microsoft.com/office/drawing/2014/main" id="{C149B584-15F2-4C1B-B2E1-3BAF6B5A641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2189" name="Group Box 29" hidden="1">
              <a:extLst>
                <a:ext uri="{63B3BB69-23CF-44E3-9099-C40C66FF867C}">
                  <a14:compatExt spid="_x0000_s92189"/>
                </a:ext>
                <a:ext uri="{FF2B5EF4-FFF2-40B4-BE49-F238E27FC236}">
                  <a16:creationId xmlns:a16="http://schemas.microsoft.com/office/drawing/2014/main" id="{C2B2B2AC-3DB7-4EB8-BD5F-A6A56196D2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73" y="8168768"/>
              <a:chExt cx="217623" cy="792469"/>
            </a:xfrm>
          </xdr:grpSpPr>
          <xdr:sp macro="" textlink="">
            <xdr:nvSpPr>
              <xdr:cNvPr id="92190" name="Option Button 30" hidden="1">
                <a:extLst>
                  <a:ext uri="{63B3BB69-23CF-44E3-9099-C40C66FF867C}">
                    <a14:compatExt spid="_x0000_s92190"/>
                  </a:ext>
                  <a:ext uri="{FF2B5EF4-FFF2-40B4-BE49-F238E27FC236}">
                    <a16:creationId xmlns:a16="http://schemas.microsoft.com/office/drawing/2014/main" id="{099772E6-F2C9-4799-AEB5-856E86D65601}"/>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2191" name="Option Button 31" hidden="1">
                <a:extLst>
                  <a:ext uri="{63B3BB69-23CF-44E3-9099-C40C66FF867C}">
                    <a14:compatExt spid="_x0000_s92191"/>
                  </a:ext>
                  <a:ext uri="{FF2B5EF4-FFF2-40B4-BE49-F238E27FC236}">
                    <a16:creationId xmlns:a16="http://schemas.microsoft.com/office/drawing/2014/main" id="{7808D2B8-6056-48CC-9DAD-DA0CE8A84634}"/>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2192" name="Option Button 32" hidden="1">
                <a:extLst>
                  <a:ext uri="{63B3BB69-23CF-44E3-9099-C40C66FF867C}">
                    <a14:compatExt spid="_x0000_s92192"/>
                  </a:ext>
                  <a:ext uri="{FF2B5EF4-FFF2-40B4-BE49-F238E27FC236}">
                    <a16:creationId xmlns:a16="http://schemas.microsoft.com/office/drawing/2014/main" id="{96AFEF96-F73E-4342-BB55-A2292FC9E97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2193" name="Option Button 33" hidden="1">
                <a:extLst>
                  <a:ext uri="{63B3BB69-23CF-44E3-9099-C40C66FF867C}">
                    <a14:compatExt spid="_x0000_s92193"/>
                  </a:ext>
                  <a:ext uri="{FF2B5EF4-FFF2-40B4-BE49-F238E27FC236}">
                    <a16:creationId xmlns:a16="http://schemas.microsoft.com/office/drawing/2014/main" id="{9FC7D08B-9C5F-4FD4-9D8A-E8CE7EE3259B}"/>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2194" name="Option Button 34" hidden="1">
                <a:extLst>
                  <a:ext uri="{63B3BB69-23CF-44E3-9099-C40C66FF867C}">
                    <a14:compatExt spid="_x0000_s92194"/>
                  </a:ext>
                  <a:ext uri="{FF2B5EF4-FFF2-40B4-BE49-F238E27FC236}">
                    <a16:creationId xmlns:a16="http://schemas.microsoft.com/office/drawing/2014/main" id="{490CA813-7FD1-4006-86CC-3CB2409EB46A}"/>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2195" name="Option Button 35" hidden="1">
                <a:extLst>
                  <a:ext uri="{63B3BB69-23CF-44E3-9099-C40C66FF867C}">
                    <a14:compatExt spid="_x0000_s92195"/>
                  </a:ext>
                  <a:ext uri="{FF2B5EF4-FFF2-40B4-BE49-F238E27FC236}">
                    <a16:creationId xmlns:a16="http://schemas.microsoft.com/office/drawing/2014/main" id="{8CA08173-905A-4B8D-96D7-701EE7FCA3C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2196" name="Option Button 36" hidden="1">
                <a:extLst>
                  <a:ext uri="{63B3BB69-23CF-44E3-9099-C40C66FF867C}">
                    <a14:compatExt spid="_x0000_s92196"/>
                  </a:ext>
                  <a:ext uri="{FF2B5EF4-FFF2-40B4-BE49-F238E27FC236}">
                    <a16:creationId xmlns:a16="http://schemas.microsoft.com/office/drawing/2014/main" id="{802E1667-55E1-4985-B6BF-A9074CE2C2DD}"/>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2197" name="Option Button 37" hidden="1">
                <a:extLst>
                  <a:ext uri="{63B3BB69-23CF-44E3-9099-C40C66FF867C}">
                    <a14:compatExt spid="_x0000_s92197"/>
                  </a:ext>
                  <a:ext uri="{FF2B5EF4-FFF2-40B4-BE49-F238E27FC236}">
                    <a16:creationId xmlns:a16="http://schemas.microsoft.com/office/drawing/2014/main" id="{E442E960-7AA0-4A19-8C3B-02AB7D9406E2}"/>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2198" name="Option Button 38" hidden="1">
                <a:extLst>
                  <a:ext uri="{63B3BB69-23CF-44E3-9099-C40C66FF867C}">
                    <a14:compatExt spid="_x0000_s92198"/>
                  </a:ext>
                  <a:ext uri="{FF2B5EF4-FFF2-40B4-BE49-F238E27FC236}">
                    <a16:creationId xmlns:a16="http://schemas.microsoft.com/office/drawing/2014/main" id="{7FDC24F4-1B8F-411C-8606-490B206315A7}"/>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2199" name="Option Button 39" hidden="1">
                <a:extLst>
                  <a:ext uri="{63B3BB69-23CF-44E3-9099-C40C66FF867C}">
                    <a14:compatExt spid="_x0000_s92199"/>
                  </a:ext>
                  <a:ext uri="{FF2B5EF4-FFF2-40B4-BE49-F238E27FC236}">
                    <a16:creationId xmlns:a16="http://schemas.microsoft.com/office/drawing/2014/main" id="{FC91087E-F6D1-4852-BD06-A6E8F8E77824}"/>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2200" name="Option Button 40" hidden="1">
                <a:extLst>
                  <a:ext uri="{63B3BB69-23CF-44E3-9099-C40C66FF867C}">
                    <a14:compatExt spid="_x0000_s92200"/>
                  </a:ext>
                  <a:ext uri="{FF2B5EF4-FFF2-40B4-BE49-F238E27FC236}">
                    <a16:creationId xmlns:a16="http://schemas.microsoft.com/office/drawing/2014/main" id="{5CC22728-0544-4107-8447-3DA3DD5A801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2201" name="Option Button 41" hidden="1">
                <a:extLst>
                  <a:ext uri="{63B3BB69-23CF-44E3-9099-C40C66FF867C}">
                    <a14:compatExt spid="_x0000_s92201"/>
                  </a:ext>
                  <a:ext uri="{FF2B5EF4-FFF2-40B4-BE49-F238E27FC236}">
                    <a16:creationId xmlns:a16="http://schemas.microsoft.com/office/drawing/2014/main" id="{56C78279-BD64-4795-8FD9-274F79676BAF}"/>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2202" name="Option Button 42" hidden="1">
                <a:extLst>
                  <a:ext uri="{63B3BB69-23CF-44E3-9099-C40C66FF867C}">
                    <a14:compatExt spid="_x0000_s92202"/>
                  </a:ext>
                  <a:ext uri="{FF2B5EF4-FFF2-40B4-BE49-F238E27FC236}">
                    <a16:creationId xmlns:a16="http://schemas.microsoft.com/office/drawing/2014/main" id="{51B5C6F3-5724-4371-AE9D-8FC95BFFBB7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2203" name="Option Button 43" hidden="1">
                <a:extLst>
                  <a:ext uri="{63B3BB69-23CF-44E3-9099-C40C66FF867C}">
                    <a14:compatExt spid="_x0000_s92203"/>
                  </a:ext>
                  <a:ext uri="{FF2B5EF4-FFF2-40B4-BE49-F238E27FC236}">
                    <a16:creationId xmlns:a16="http://schemas.microsoft.com/office/drawing/2014/main" id="{1D527029-F0E6-4B4B-9394-52EFBD52245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2204" name="Option Button 44" hidden="1">
                <a:extLst>
                  <a:ext uri="{63B3BB69-23CF-44E3-9099-C40C66FF867C}">
                    <a14:compatExt spid="_x0000_s92204"/>
                  </a:ext>
                  <a:ext uri="{FF2B5EF4-FFF2-40B4-BE49-F238E27FC236}">
                    <a16:creationId xmlns:a16="http://schemas.microsoft.com/office/drawing/2014/main" id="{D542A531-BCEE-479A-8F8F-6209559AE021}"/>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14" y="8166106"/>
              <a:chExt cx="208607" cy="749744"/>
            </a:xfrm>
          </xdr:grpSpPr>
          <xdr:sp macro="" textlink="">
            <xdr:nvSpPr>
              <xdr:cNvPr id="92205" name="Option Button 45" hidden="1">
                <a:extLst>
                  <a:ext uri="{63B3BB69-23CF-44E3-9099-C40C66FF867C}">
                    <a14:compatExt spid="_x0000_s92205"/>
                  </a:ext>
                  <a:ext uri="{FF2B5EF4-FFF2-40B4-BE49-F238E27FC236}">
                    <a16:creationId xmlns:a16="http://schemas.microsoft.com/office/drawing/2014/main" id="{508DC4F2-E3E8-4699-A2A5-90CDE305418F}"/>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2206" name="Option Button 46" hidden="1">
                <a:extLst>
                  <a:ext uri="{63B3BB69-23CF-44E3-9099-C40C66FF867C}">
                    <a14:compatExt spid="_x0000_s92206"/>
                  </a:ext>
                  <a:ext uri="{FF2B5EF4-FFF2-40B4-BE49-F238E27FC236}">
                    <a16:creationId xmlns:a16="http://schemas.microsoft.com/office/drawing/2014/main" id="{C267AF4F-3D91-40B7-84B0-366B6236C4DC}"/>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2207" name="Group Box 47" hidden="1">
              <a:extLst>
                <a:ext uri="{63B3BB69-23CF-44E3-9099-C40C66FF867C}">
                  <a14:compatExt spid="_x0000_s92207"/>
                </a:ext>
                <a:ext uri="{FF2B5EF4-FFF2-40B4-BE49-F238E27FC236}">
                  <a16:creationId xmlns:a16="http://schemas.microsoft.com/office/drawing/2014/main" id="{D3750086-5884-4EF8-8B60-1B72AAC4B9D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5"/>
              <a:chExt cx="301595" cy="707491"/>
            </a:xfrm>
          </xdr:grpSpPr>
          <xdr:sp macro="" textlink="">
            <xdr:nvSpPr>
              <xdr:cNvPr id="92208" name="Option Button 48" hidden="1">
                <a:extLst>
                  <a:ext uri="{63B3BB69-23CF-44E3-9099-C40C66FF867C}">
                    <a14:compatExt spid="_x0000_s92208"/>
                  </a:ext>
                  <a:ext uri="{FF2B5EF4-FFF2-40B4-BE49-F238E27FC236}">
                    <a16:creationId xmlns:a16="http://schemas.microsoft.com/office/drawing/2014/main" id="{FA8D02FC-085B-4213-B0F2-DA34123D7F77}"/>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2209" name="Option Button 49" hidden="1">
                <a:extLst>
                  <a:ext uri="{63B3BB69-23CF-44E3-9099-C40C66FF867C}">
                    <a14:compatExt spid="_x0000_s92209"/>
                  </a:ext>
                  <a:ext uri="{FF2B5EF4-FFF2-40B4-BE49-F238E27FC236}">
                    <a16:creationId xmlns:a16="http://schemas.microsoft.com/office/drawing/2014/main" id="{93948068-2D33-46EA-B40A-712C38048C15}"/>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0"/>
              <a:chExt cx="303832" cy="486865"/>
            </a:xfrm>
          </xdr:grpSpPr>
          <xdr:sp macro="" textlink="">
            <xdr:nvSpPr>
              <xdr:cNvPr id="93185" name="Option Button 1" hidden="1">
                <a:extLst>
                  <a:ext uri="{63B3BB69-23CF-44E3-9099-C40C66FF867C}">
                    <a14:compatExt spid="_x0000_s93185"/>
                  </a:ext>
                  <a:ext uri="{FF2B5EF4-FFF2-40B4-BE49-F238E27FC236}">
                    <a16:creationId xmlns:a16="http://schemas.microsoft.com/office/drawing/2014/main" id="{A6EC90E1-E760-451D-B7B9-CE81447579A6}"/>
                  </a:ext>
                </a:extLst>
              </xdr:cNvPr>
              <xdr:cNvSpPr/>
            </xdr:nvSpPr>
            <xdr:spPr bwMode="auto">
              <a:xfrm>
                <a:off x="4501773" y="377259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3186" name="Option Button 2" hidden="1">
                <a:extLst>
                  <a:ext uri="{63B3BB69-23CF-44E3-9099-C40C66FF867C}">
                    <a14:compatExt spid="_x0000_s93186"/>
                  </a:ext>
                  <a:ext uri="{FF2B5EF4-FFF2-40B4-BE49-F238E27FC236}">
                    <a16:creationId xmlns:a16="http://schemas.microsoft.com/office/drawing/2014/main" id="{A557DDC1-FB0A-4BA4-AE3A-3F5ECBDC9512}"/>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6"/>
              <a:chExt cx="301792" cy="780064"/>
            </a:xfrm>
          </xdr:grpSpPr>
          <xdr:sp macro="" textlink="">
            <xdr:nvSpPr>
              <xdr:cNvPr id="93187" name="Option Button 3" hidden="1">
                <a:extLst>
                  <a:ext uri="{63B3BB69-23CF-44E3-9099-C40C66FF867C}">
                    <a14:compatExt spid="_x0000_s93187"/>
                  </a:ext>
                  <a:ext uri="{FF2B5EF4-FFF2-40B4-BE49-F238E27FC236}">
                    <a16:creationId xmlns:a16="http://schemas.microsoft.com/office/drawing/2014/main" id="{87FB5C2D-598F-4FEB-9E73-3F317FF28CE7}"/>
                  </a:ext>
                </a:extLst>
              </xdr:cNvPr>
              <xdr:cNvSpPr/>
            </xdr:nvSpPr>
            <xdr:spPr bwMode="auto">
              <a:xfrm>
                <a:off x="4479758" y="449629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3188" name="Option Button 4" hidden="1">
                <a:extLst>
                  <a:ext uri="{63B3BB69-23CF-44E3-9099-C40C66FF867C}">
                    <a14:compatExt spid="_x0000_s93188"/>
                  </a:ext>
                  <a:ext uri="{FF2B5EF4-FFF2-40B4-BE49-F238E27FC236}">
                    <a16:creationId xmlns:a16="http://schemas.microsoft.com/office/drawing/2014/main" id="{21B406F6-E0FD-479A-B4A0-0DA6AF6359D5}"/>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3189" name="Option Button 5" hidden="1">
                <a:extLst>
                  <a:ext uri="{63B3BB69-23CF-44E3-9099-C40C66FF867C}">
                    <a14:compatExt spid="_x0000_s93189"/>
                  </a:ext>
                  <a:ext uri="{FF2B5EF4-FFF2-40B4-BE49-F238E27FC236}">
                    <a16:creationId xmlns:a16="http://schemas.microsoft.com/office/drawing/2014/main" id="{14478FCE-8BB9-4FFB-A25E-2DD8573BF0F9}"/>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7"/>
              <a:chExt cx="308371" cy="762862"/>
            </a:xfrm>
          </xdr:grpSpPr>
          <xdr:sp macro="" textlink="">
            <xdr:nvSpPr>
              <xdr:cNvPr id="93190" name="Option Button 6" hidden="1">
                <a:extLst>
                  <a:ext uri="{63B3BB69-23CF-44E3-9099-C40C66FF867C}">
                    <a14:compatExt spid="_x0000_s93190"/>
                  </a:ext>
                  <a:ext uri="{FF2B5EF4-FFF2-40B4-BE49-F238E27FC236}">
                    <a16:creationId xmlns:a16="http://schemas.microsoft.com/office/drawing/2014/main" id="{B3021360-A495-448C-ABBB-96738FE3875E}"/>
                  </a:ext>
                </a:extLst>
              </xdr:cNvPr>
              <xdr:cNvSpPr/>
            </xdr:nvSpPr>
            <xdr:spPr bwMode="auto">
              <a:xfrm>
                <a:off x="4549825" y="54566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3191" name="Option Button 7" hidden="1">
                <a:extLst>
                  <a:ext uri="{63B3BB69-23CF-44E3-9099-C40C66FF867C}">
                    <a14:compatExt spid="_x0000_s93191"/>
                  </a:ext>
                  <a:ext uri="{FF2B5EF4-FFF2-40B4-BE49-F238E27FC236}">
                    <a16:creationId xmlns:a16="http://schemas.microsoft.com/office/drawing/2014/main" id="{D4591A16-6D4E-4AFF-A359-8C79763B739F}"/>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3192" name="Option Button 8" hidden="1">
                <a:extLst>
                  <a:ext uri="{63B3BB69-23CF-44E3-9099-C40C66FF867C}">
                    <a14:compatExt spid="_x0000_s93192"/>
                  </a:ext>
                  <a:ext uri="{FF2B5EF4-FFF2-40B4-BE49-F238E27FC236}">
                    <a16:creationId xmlns:a16="http://schemas.microsoft.com/office/drawing/2014/main" id="{C10712B7-D5E8-49A0-90B1-DD4236E8ECC0}"/>
                  </a:ext>
                </a:extLst>
              </xdr:cNvPr>
              <xdr:cNvSpPr/>
            </xdr:nvSpPr>
            <xdr:spPr bwMode="auto">
              <a:xfrm>
                <a:off x="4549825" y="6000416"/>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3193" name="Option Button 9" hidden="1">
              <a:extLst>
                <a:ext uri="{63B3BB69-23CF-44E3-9099-C40C66FF867C}">
                  <a14:compatExt spid="_x0000_s93193"/>
                </a:ext>
                <a:ext uri="{FF2B5EF4-FFF2-40B4-BE49-F238E27FC236}">
                  <a16:creationId xmlns:a16="http://schemas.microsoft.com/office/drawing/2014/main" id="{34363881-D9B4-4078-BD29-149186875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3194" name="Option Button 10" hidden="1">
              <a:extLst>
                <a:ext uri="{63B3BB69-23CF-44E3-9099-C40C66FF867C}">
                  <a14:compatExt spid="_x0000_s93194"/>
                </a:ext>
                <a:ext uri="{FF2B5EF4-FFF2-40B4-BE49-F238E27FC236}">
                  <a16:creationId xmlns:a16="http://schemas.microsoft.com/office/drawing/2014/main" id="{668F1082-93DD-46D3-B25A-6F4089AED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65"/>
              <a:chExt cx="301792" cy="494775"/>
            </a:xfrm>
          </xdr:grpSpPr>
          <xdr:sp macro="" textlink="">
            <xdr:nvSpPr>
              <xdr:cNvPr id="93195" name="Option Button 11" hidden="1">
                <a:extLst>
                  <a:ext uri="{63B3BB69-23CF-44E3-9099-C40C66FF867C}">
                    <a14:compatExt spid="_x0000_s93195"/>
                  </a:ext>
                  <a:ext uri="{FF2B5EF4-FFF2-40B4-BE49-F238E27FC236}">
                    <a16:creationId xmlns:a16="http://schemas.microsoft.com/office/drawing/2014/main" id="{35582A32-2043-4FC3-8502-2CB5F0BA664E}"/>
                  </a:ext>
                </a:extLst>
              </xdr:cNvPr>
              <xdr:cNvSpPr/>
            </xdr:nvSpPr>
            <xdr:spPr bwMode="auto">
              <a:xfrm>
                <a:off x="5763126" y="893196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3196" name="Option Button 12" hidden="1">
                <a:extLst>
                  <a:ext uri="{63B3BB69-23CF-44E3-9099-C40C66FF867C}">
                    <a14:compatExt spid="_x0000_s93196"/>
                  </a:ext>
                  <a:ext uri="{FF2B5EF4-FFF2-40B4-BE49-F238E27FC236}">
                    <a16:creationId xmlns:a16="http://schemas.microsoft.com/office/drawing/2014/main" id="{C9756835-736B-4717-8D56-ECCEC10B2D05}"/>
                  </a:ext>
                </a:extLst>
              </xdr:cNvPr>
              <xdr:cNvSpPr/>
            </xdr:nvSpPr>
            <xdr:spPr bwMode="auto">
              <a:xfrm>
                <a:off x="5763126" y="920766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93197" name="Group Box 13" hidden="1">
              <a:extLst>
                <a:ext uri="{63B3BB69-23CF-44E3-9099-C40C66FF867C}">
                  <a14:compatExt spid="_x0000_s93197"/>
                </a:ext>
                <a:ext uri="{FF2B5EF4-FFF2-40B4-BE49-F238E27FC236}">
                  <a16:creationId xmlns:a16="http://schemas.microsoft.com/office/drawing/2014/main" id="{8DBF332C-7F71-4A05-8E42-37374435ACD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3198" name="Group Box 14" hidden="1">
              <a:extLst>
                <a:ext uri="{63B3BB69-23CF-44E3-9099-C40C66FF867C}">
                  <a14:compatExt spid="_x0000_s93198"/>
                </a:ext>
                <a:ext uri="{FF2B5EF4-FFF2-40B4-BE49-F238E27FC236}">
                  <a16:creationId xmlns:a16="http://schemas.microsoft.com/office/drawing/2014/main" id="{4380B817-C7EA-4049-9E44-C3E5BD8F05C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93199" name="Group Box 15" hidden="1">
              <a:extLst>
                <a:ext uri="{63B3BB69-23CF-44E3-9099-C40C66FF867C}">
                  <a14:compatExt spid="_x0000_s93199"/>
                </a:ext>
                <a:ext uri="{FF2B5EF4-FFF2-40B4-BE49-F238E27FC236}">
                  <a16:creationId xmlns:a16="http://schemas.microsoft.com/office/drawing/2014/main" id="{33AA0427-6262-4271-9499-B75848178B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93200" name="Group Box 16" hidden="1">
              <a:extLst>
                <a:ext uri="{63B3BB69-23CF-44E3-9099-C40C66FF867C}">
                  <a14:compatExt spid="_x0000_s93200"/>
                </a:ext>
                <a:ext uri="{FF2B5EF4-FFF2-40B4-BE49-F238E27FC236}">
                  <a16:creationId xmlns:a16="http://schemas.microsoft.com/office/drawing/2014/main" id="{DE463274-ABF5-426E-BAE4-BA837E5CE6E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93201" name="Option Button 17" hidden="1">
                <a:extLst>
                  <a:ext uri="{63B3BB69-23CF-44E3-9099-C40C66FF867C}">
                    <a14:compatExt spid="_x0000_s93201"/>
                  </a:ext>
                  <a:ext uri="{FF2B5EF4-FFF2-40B4-BE49-F238E27FC236}">
                    <a16:creationId xmlns:a16="http://schemas.microsoft.com/office/drawing/2014/main" id="{31BEBE6B-7E33-4E02-ADAE-4519341FAC21}"/>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3202" name="Option Button 18" hidden="1">
                <a:extLst>
                  <a:ext uri="{63B3BB69-23CF-44E3-9099-C40C66FF867C}">
                    <a14:compatExt spid="_x0000_s93202"/>
                  </a:ext>
                  <a:ext uri="{FF2B5EF4-FFF2-40B4-BE49-F238E27FC236}">
                    <a16:creationId xmlns:a16="http://schemas.microsoft.com/office/drawing/2014/main" id="{0C41C1F7-3310-4A4F-A670-85B9825A11BD}"/>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3203" name="Option Button 19" hidden="1">
                <a:extLst>
                  <a:ext uri="{63B3BB69-23CF-44E3-9099-C40C66FF867C}">
                    <a14:compatExt spid="_x0000_s93203"/>
                  </a:ext>
                  <a:ext uri="{FF2B5EF4-FFF2-40B4-BE49-F238E27FC236}">
                    <a16:creationId xmlns:a16="http://schemas.microsoft.com/office/drawing/2014/main" id="{E9D18809-1060-4BB3-B451-2EB9FB83ABEB}"/>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3204" name="Group Box 20" hidden="1">
              <a:extLst>
                <a:ext uri="{63B3BB69-23CF-44E3-9099-C40C66FF867C}">
                  <a14:compatExt spid="_x0000_s93204"/>
                </a:ext>
                <a:ext uri="{FF2B5EF4-FFF2-40B4-BE49-F238E27FC236}">
                  <a16:creationId xmlns:a16="http://schemas.microsoft.com/office/drawing/2014/main" id="{5833F1D4-6547-4B9C-B4A7-0ADBC5FC0B2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3205" name="Group Box 21" hidden="1">
              <a:extLst>
                <a:ext uri="{63B3BB69-23CF-44E3-9099-C40C66FF867C}">
                  <a14:compatExt spid="_x0000_s93205"/>
                </a:ext>
                <a:ext uri="{FF2B5EF4-FFF2-40B4-BE49-F238E27FC236}">
                  <a16:creationId xmlns:a16="http://schemas.microsoft.com/office/drawing/2014/main" id="{2515EACD-00C9-407A-BB09-8D448446920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3206" name="Group Box 22" hidden="1">
              <a:extLst>
                <a:ext uri="{63B3BB69-23CF-44E3-9099-C40C66FF867C}">
                  <a14:compatExt spid="_x0000_s93206"/>
                </a:ext>
                <a:ext uri="{FF2B5EF4-FFF2-40B4-BE49-F238E27FC236}">
                  <a16:creationId xmlns:a16="http://schemas.microsoft.com/office/drawing/2014/main" id="{76E5940E-641D-41AA-9A85-0F6FD470B1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93207" name="Group Box 23" hidden="1">
              <a:extLst>
                <a:ext uri="{63B3BB69-23CF-44E3-9099-C40C66FF867C}">
                  <a14:compatExt spid="_x0000_s93207"/>
                </a:ext>
                <a:ext uri="{FF2B5EF4-FFF2-40B4-BE49-F238E27FC236}">
                  <a16:creationId xmlns:a16="http://schemas.microsoft.com/office/drawing/2014/main" id="{ADFDFA7A-15C2-417F-80F6-E190E0ED94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93208" name="Group Box 24" hidden="1">
              <a:extLst>
                <a:ext uri="{63B3BB69-23CF-44E3-9099-C40C66FF867C}">
                  <a14:compatExt spid="_x0000_s93208"/>
                </a:ext>
                <a:ext uri="{FF2B5EF4-FFF2-40B4-BE49-F238E27FC236}">
                  <a16:creationId xmlns:a16="http://schemas.microsoft.com/office/drawing/2014/main" id="{91D5A467-6185-4A17-9AD0-88A66C766B9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93209" name="Group Box 25" hidden="1">
              <a:extLst>
                <a:ext uri="{63B3BB69-23CF-44E3-9099-C40C66FF867C}">
                  <a14:compatExt spid="_x0000_s93209"/>
                </a:ext>
                <a:ext uri="{FF2B5EF4-FFF2-40B4-BE49-F238E27FC236}">
                  <a16:creationId xmlns:a16="http://schemas.microsoft.com/office/drawing/2014/main" id="{B5212BF8-0511-494B-9D0C-E6895D510A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93210" name="Group Box 26" hidden="1">
              <a:extLst>
                <a:ext uri="{63B3BB69-23CF-44E3-9099-C40C66FF867C}">
                  <a14:compatExt spid="_x0000_s93210"/>
                </a:ext>
                <a:ext uri="{FF2B5EF4-FFF2-40B4-BE49-F238E27FC236}">
                  <a16:creationId xmlns:a16="http://schemas.microsoft.com/office/drawing/2014/main" id="{EA3D14C3-9552-4D2D-92C7-DC0B1C50EA9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93211" name="Group Box 27" hidden="1">
              <a:extLst>
                <a:ext uri="{63B3BB69-23CF-44E3-9099-C40C66FF867C}">
                  <a14:compatExt spid="_x0000_s93211"/>
                </a:ext>
                <a:ext uri="{FF2B5EF4-FFF2-40B4-BE49-F238E27FC236}">
                  <a16:creationId xmlns:a16="http://schemas.microsoft.com/office/drawing/2014/main" id="{86B567CE-3940-4884-BD7C-4B890761267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3212" name="Group Box 28" hidden="1">
              <a:extLst>
                <a:ext uri="{63B3BB69-23CF-44E3-9099-C40C66FF867C}">
                  <a14:compatExt spid="_x0000_s93212"/>
                </a:ext>
                <a:ext uri="{FF2B5EF4-FFF2-40B4-BE49-F238E27FC236}">
                  <a16:creationId xmlns:a16="http://schemas.microsoft.com/office/drawing/2014/main" id="{AFCE0B6B-AFF9-4F90-8E5C-8C483F0C556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93213" name="Group Box 29" hidden="1">
              <a:extLst>
                <a:ext uri="{63B3BB69-23CF-44E3-9099-C40C66FF867C}">
                  <a14:compatExt spid="_x0000_s93213"/>
                </a:ext>
                <a:ext uri="{FF2B5EF4-FFF2-40B4-BE49-F238E27FC236}">
                  <a16:creationId xmlns:a16="http://schemas.microsoft.com/office/drawing/2014/main" id="{8893093A-6FB1-409D-9D44-245462A6F77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0" y="8168796"/>
              <a:chExt cx="217612" cy="792498"/>
            </a:xfrm>
          </xdr:grpSpPr>
          <xdr:sp macro="" textlink="">
            <xdr:nvSpPr>
              <xdr:cNvPr id="93214" name="Option Button 30" hidden="1">
                <a:extLst>
                  <a:ext uri="{63B3BB69-23CF-44E3-9099-C40C66FF867C}">
                    <a14:compatExt spid="_x0000_s93214"/>
                  </a:ext>
                  <a:ext uri="{FF2B5EF4-FFF2-40B4-BE49-F238E27FC236}">
                    <a16:creationId xmlns:a16="http://schemas.microsoft.com/office/drawing/2014/main" id="{DEC69300-B6F6-496E-B8E6-F5CFE1E3A018}"/>
                  </a:ext>
                </a:extLst>
              </xdr:cNvPr>
              <xdr:cNvSpPr/>
            </xdr:nvSpPr>
            <xdr:spPr bwMode="auto">
              <a:xfrm>
                <a:off x="5768037" y="8168796"/>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3215" name="Option Button 31" hidden="1">
                <a:extLst>
                  <a:ext uri="{63B3BB69-23CF-44E3-9099-C40C66FF867C}">
                    <a14:compatExt spid="_x0000_s93215"/>
                  </a:ext>
                  <a:ext uri="{FF2B5EF4-FFF2-40B4-BE49-F238E27FC236}">
                    <a16:creationId xmlns:a16="http://schemas.microsoft.com/office/drawing/2014/main" id="{9BAAD7A4-3117-485B-B6FA-22827B8E9F36}"/>
                  </a:ext>
                </a:extLst>
              </xdr:cNvPr>
              <xdr:cNvSpPr/>
            </xdr:nvSpPr>
            <xdr:spPr bwMode="auto">
              <a:xfrm>
                <a:off x="5767490" y="8723168"/>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93216" name="Option Button 32" hidden="1">
                <a:extLst>
                  <a:ext uri="{63B3BB69-23CF-44E3-9099-C40C66FF867C}">
                    <a14:compatExt spid="_x0000_s93216"/>
                  </a:ext>
                  <a:ext uri="{FF2B5EF4-FFF2-40B4-BE49-F238E27FC236}">
                    <a16:creationId xmlns:a16="http://schemas.microsoft.com/office/drawing/2014/main" id="{58DE9882-17BF-49F9-A3FF-1D4AB8D5ABC8}"/>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3217" name="Option Button 33" hidden="1">
                <a:extLst>
                  <a:ext uri="{63B3BB69-23CF-44E3-9099-C40C66FF867C}">
                    <a14:compatExt spid="_x0000_s93217"/>
                  </a:ext>
                  <a:ext uri="{FF2B5EF4-FFF2-40B4-BE49-F238E27FC236}">
                    <a16:creationId xmlns:a16="http://schemas.microsoft.com/office/drawing/2014/main" id="{43C18919-7011-4AB0-AC7B-89CBCA52DF18}"/>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93218" name="Option Button 34" hidden="1">
                <a:extLst>
                  <a:ext uri="{63B3BB69-23CF-44E3-9099-C40C66FF867C}">
                    <a14:compatExt spid="_x0000_s93218"/>
                  </a:ext>
                  <a:ext uri="{FF2B5EF4-FFF2-40B4-BE49-F238E27FC236}">
                    <a16:creationId xmlns:a16="http://schemas.microsoft.com/office/drawing/2014/main" id="{1E3FE234-AE1A-40AA-A4C2-FABB7CB4E8D1}"/>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3219" name="Option Button 35" hidden="1">
                <a:extLst>
                  <a:ext uri="{63B3BB69-23CF-44E3-9099-C40C66FF867C}">
                    <a14:compatExt spid="_x0000_s93219"/>
                  </a:ext>
                  <a:ext uri="{FF2B5EF4-FFF2-40B4-BE49-F238E27FC236}">
                    <a16:creationId xmlns:a16="http://schemas.microsoft.com/office/drawing/2014/main" id="{712D3498-AC46-432C-8368-24E8D863B331}"/>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3220" name="Option Button 36" hidden="1">
                <a:extLst>
                  <a:ext uri="{63B3BB69-23CF-44E3-9099-C40C66FF867C}">
                    <a14:compatExt spid="_x0000_s93220"/>
                  </a:ext>
                  <a:ext uri="{FF2B5EF4-FFF2-40B4-BE49-F238E27FC236}">
                    <a16:creationId xmlns:a16="http://schemas.microsoft.com/office/drawing/2014/main" id="{31657DA0-0E4B-4BFB-BAD1-E30E5D5AF6A5}"/>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93221" name="Option Button 37" hidden="1">
                <a:extLst>
                  <a:ext uri="{63B3BB69-23CF-44E3-9099-C40C66FF867C}">
                    <a14:compatExt spid="_x0000_s93221"/>
                  </a:ext>
                  <a:ext uri="{FF2B5EF4-FFF2-40B4-BE49-F238E27FC236}">
                    <a16:creationId xmlns:a16="http://schemas.microsoft.com/office/drawing/2014/main" id="{D9AB4711-BF39-46E8-B09F-9ACA13EC068F}"/>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3222" name="Option Button 38" hidden="1">
                <a:extLst>
                  <a:ext uri="{63B3BB69-23CF-44E3-9099-C40C66FF867C}">
                    <a14:compatExt spid="_x0000_s93222"/>
                  </a:ext>
                  <a:ext uri="{FF2B5EF4-FFF2-40B4-BE49-F238E27FC236}">
                    <a16:creationId xmlns:a16="http://schemas.microsoft.com/office/drawing/2014/main" id="{2E7B5008-A5EC-4B7C-9B05-2499363AF1C3}"/>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3223" name="Option Button 39" hidden="1">
                <a:extLst>
                  <a:ext uri="{63B3BB69-23CF-44E3-9099-C40C66FF867C}">
                    <a14:compatExt spid="_x0000_s93223"/>
                  </a:ext>
                  <a:ext uri="{FF2B5EF4-FFF2-40B4-BE49-F238E27FC236}">
                    <a16:creationId xmlns:a16="http://schemas.microsoft.com/office/drawing/2014/main" id="{467BC8C7-FC20-43E9-9286-330AD4CFD6F4}"/>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93224" name="Option Button 40" hidden="1">
                <a:extLst>
                  <a:ext uri="{63B3BB69-23CF-44E3-9099-C40C66FF867C}">
                    <a14:compatExt spid="_x0000_s93224"/>
                  </a:ext>
                  <a:ext uri="{FF2B5EF4-FFF2-40B4-BE49-F238E27FC236}">
                    <a16:creationId xmlns:a16="http://schemas.microsoft.com/office/drawing/2014/main" id="{4A00DBEB-9744-49A2-9BD5-F2A1D91505A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3225" name="Option Button 41" hidden="1">
                <a:extLst>
                  <a:ext uri="{63B3BB69-23CF-44E3-9099-C40C66FF867C}">
                    <a14:compatExt spid="_x0000_s93225"/>
                  </a:ext>
                  <a:ext uri="{FF2B5EF4-FFF2-40B4-BE49-F238E27FC236}">
                    <a16:creationId xmlns:a16="http://schemas.microsoft.com/office/drawing/2014/main" id="{34088E82-742C-45A0-A763-309EFD0732CE}"/>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3226" name="Option Button 42" hidden="1">
                <a:extLst>
                  <a:ext uri="{63B3BB69-23CF-44E3-9099-C40C66FF867C}">
                    <a14:compatExt spid="_x0000_s93226"/>
                  </a:ext>
                  <a:ext uri="{FF2B5EF4-FFF2-40B4-BE49-F238E27FC236}">
                    <a16:creationId xmlns:a16="http://schemas.microsoft.com/office/drawing/2014/main" id="{C4DCB0E4-890C-4294-8253-87103AE9D766}"/>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93227" name="Option Button 43" hidden="1">
                <a:extLst>
                  <a:ext uri="{63B3BB69-23CF-44E3-9099-C40C66FF867C}">
                    <a14:compatExt spid="_x0000_s93227"/>
                  </a:ext>
                  <a:ext uri="{FF2B5EF4-FFF2-40B4-BE49-F238E27FC236}">
                    <a16:creationId xmlns:a16="http://schemas.microsoft.com/office/drawing/2014/main" id="{72D582FB-A443-441B-95EE-201AB6DE9C74}"/>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3228" name="Option Button 44" hidden="1">
                <a:extLst>
                  <a:ext uri="{63B3BB69-23CF-44E3-9099-C40C66FF867C}">
                    <a14:compatExt spid="_x0000_s93228"/>
                  </a:ext>
                  <a:ext uri="{FF2B5EF4-FFF2-40B4-BE49-F238E27FC236}">
                    <a16:creationId xmlns:a16="http://schemas.microsoft.com/office/drawing/2014/main" id="{F589B58C-A3E3-4B85-931D-89BAB4AE680D}"/>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109" y="8166037"/>
              <a:chExt cx="208651" cy="749832"/>
            </a:xfrm>
          </xdr:grpSpPr>
          <xdr:sp macro="" textlink="">
            <xdr:nvSpPr>
              <xdr:cNvPr id="93229" name="Option Button 45" hidden="1">
                <a:extLst>
                  <a:ext uri="{63B3BB69-23CF-44E3-9099-C40C66FF867C}">
                    <a14:compatExt spid="_x0000_s93229"/>
                  </a:ext>
                  <a:ext uri="{FF2B5EF4-FFF2-40B4-BE49-F238E27FC236}">
                    <a16:creationId xmlns:a16="http://schemas.microsoft.com/office/drawing/2014/main" id="{20DF8A47-3C88-4322-BB10-55DD3D316D98}"/>
                  </a:ext>
                </a:extLst>
              </xdr:cNvPr>
              <xdr:cNvSpPr/>
            </xdr:nvSpPr>
            <xdr:spPr bwMode="auto">
              <a:xfrm>
                <a:off x="4540649" y="816603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3230" name="Option Button 46" hidden="1">
                <a:extLst>
                  <a:ext uri="{63B3BB69-23CF-44E3-9099-C40C66FF867C}">
                    <a14:compatExt spid="_x0000_s93230"/>
                  </a:ext>
                  <a:ext uri="{FF2B5EF4-FFF2-40B4-BE49-F238E27FC236}">
                    <a16:creationId xmlns:a16="http://schemas.microsoft.com/office/drawing/2014/main" id="{B61C926C-3A7D-4271-8B94-4A76F4F2EBEB}"/>
                  </a:ext>
                </a:extLst>
              </xdr:cNvPr>
              <xdr:cNvSpPr/>
            </xdr:nvSpPr>
            <xdr:spPr bwMode="auto">
              <a:xfrm>
                <a:off x="4539109" y="864075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93231" name="Group Box 47" hidden="1">
              <a:extLst>
                <a:ext uri="{63B3BB69-23CF-44E3-9099-C40C66FF867C}">
                  <a14:compatExt spid="_x0000_s93231"/>
                </a:ext>
                <a:ext uri="{FF2B5EF4-FFF2-40B4-BE49-F238E27FC236}">
                  <a16:creationId xmlns:a16="http://schemas.microsoft.com/office/drawing/2014/main" id="{D44165B5-37B3-4128-9808-AE04A9013C7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2" y="7305232"/>
              <a:chExt cx="210544" cy="718080"/>
            </a:xfrm>
          </xdr:grpSpPr>
          <xdr:sp macro="" textlink="">
            <xdr:nvSpPr>
              <xdr:cNvPr id="93265" name="Option Button 81" hidden="1">
                <a:extLst>
                  <a:ext uri="{63B3BB69-23CF-44E3-9099-C40C66FF867C}">
                    <a14:compatExt spid="_x0000_s93265"/>
                  </a:ext>
                  <a:ext uri="{FF2B5EF4-FFF2-40B4-BE49-F238E27FC236}">
                    <a16:creationId xmlns:a16="http://schemas.microsoft.com/office/drawing/2014/main" id="{A82B1D6E-0BB0-4419-849D-8C3618723E3B}"/>
                  </a:ext>
                </a:extLst>
              </xdr:cNvPr>
              <xdr:cNvSpPr/>
            </xdr:nvSpPr>
            <xdr:spPr bwMode="auto">
              <a:xfrm>
                <a:off x="5898902" y="730523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81</a:t>
                </a:r>
              </a:p>
            </xdr:txBody>
          </xdr:sp>
          <xdr:sp macro="" textlink="">
            <xdr:nvSpPr>
              <xdr:cNvPr id="93266" name="Option Button 82" hidden="1">
                <a:extLst>
                  <a:ext uri="{63B3BB69-23CF-44E3-9099-C40C66FF867C}">
                    <a14:compatExt spid="_x0000_s93266"/>
                  </a:ext>
                  <a:ext uri="{FF2B5EF4-FFF2-40B4-BE49-F238E27FC236}">
                    <a16:creationId xmlns:a16="http://schemas.microsoft.com/office/drawing/2014/main" id="{5C767C27-4D8A-4676-9577-62C37169BF04}"/>
                  </a:ext>
                </a:extLst>
              </xdr:cNvPr>
              <xdr:cNvSpPr/>
            </xdr:nvSpPr>
            <xdr:spPr bwMode="auto">
              <a:xfrm>
                <a:off x="5900037"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82</a:t>
                </a:r>
              </a:p>
            </xdr:txBody>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7"/>
              <a:chExt cx="303832" cy="486924"/>
            </a:xfrm>
          </xdr:grpSpPr>
          <xdr:sp macro="" textlink="">
            <xdr:nvSpPr>
              <xdr:cNvPr id="37896" name="Option Button 1" hidden="1">
                <a:extLst>
                  <a:ext uri="{63B3BB69-23CF-44E3-9099-C40C66FF867C}">
                    <a14:compatExt spid="_x0000_s37896"/>
                  </a:ext>
                  <a:ext uri="{FF2B5EF4-FFF2-40B4-BE49-F238E27FC236}">
                    <a16:creationId xmlns:a16="http://schemas.microsoft.com/office/drawing/2014/main" id="{E7BC9726-5D23-4414-8283-22C66FB3BC52}"/>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sp macro="" textlink="">
            <xdr:nvSpPr>
              <xdr:cNvPr id="37897" name="Option Button 2" hidden="1">
                <a:extLst>
                  <a:ext uri="{63B3BB69-23CF-44E3-9099-C40C66FF867C}">
                    <a14:compatExt spid="_x0000_s37897"/>
                  </a:ext>
                  <a:ext uri="{FF2B5EF4-FFF2-40B4-BE49-F238E27FC236}">
                    <a16:creationId xmlns:a16="http://schemas.microsoft.com/office/drawing/2014/main" id="{E09B8586-6C5F-4351-BE0E-19AB00AC02AD}"/>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1"/>
              <a:chExt cx="301792" cy="780111"/>
            </a:xfrm>
          </xdr:grpSpPr>
          <xdr:sp macro="" textlink="">
            <xdr:nvSpPr>
              <xdr:cNvPr id="37899" name="Option Button 3" hidden="1">
                <a:extLst>
                  <a:ext uri="{63B3BB69-23CF-44E3-9099-C40C66FF867C}">
                    <a14:compatExt spid="_x0000_s37899"/>
                  </a:ext>
                  <a:ext uri="{FF2B5EF4-FFF2-40B4-BE49-F238E27FC236}">
                    <a16:creationId xmlns:a16="http://schemas.microsoft.com/office/drawing/2014/main" id="{21975E15-46F5-47C7-A990-18E7E764627A}"/>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37900" name="Option Button 4" hidden="1">
                <a:extLst>
                  <a:ext uri="{63B3BB69-23CF-44E3-9099-C40C66FF867C}">
                    <a14:compatExt spid="_x0000_s37900"/>
                  </a:ext>
                  <a:ext uri="{FF2B5EF4-FFF2-40B4-BE49-F238E27FC236}">
                    <a16:creationId xmlns:a16="http://schemas.microsoft.com/office/drawing/2014/main" id="{D987F550-000D-47B7-BBB0-98AFF195A2CF}"/>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sp macro="" textlink="">
            <xdr:nvSpPr>
              <xdr:cNvPr id="37902" name="Option Button 5" hidden="1">
                <a:extLst>
                  <a:ext uri="{63B3BB69-23CF-44E3-9099-C40C66FF867C}">
                    <a14:compatExt spid="_x0000_s37902"/>
                  </a:ext>
                  <a:ext uri="{FF2B5EF4-FFF2-40B4-BE49-F238E27FC236}">
                    <a16:creationId xmlns:a16="http://schemas.microsoft.com/office/drawing/2014/main" id="{F50E92E7-9F1B-4A84-A81F-3EB70037D3E4}"/>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14</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3"/>
              <a:chExt cx="308371" cy="762858"/>
            </a:xfrm>
          </xdr:grpSpPr>
          <xdr:sp macro="" textlink="">
            <xdr:nvSpPr>
              <xdr:cNvPr id="37914" name="Option Button 6" hidden="1">
                <a:extLst>
                  <a:ext uri="{63B3BB69-23CF-44E3-9099-C40C66FF867C}">
                    <a14:compatExt spid="_x0000_s37914"/>
                  </a:ext>
                  <a:ext uri="{FF2B5EF4-FFF2-40B4-BE49-F238E27FC236}">
                    <a16:creationId xmlns:a16="http://schemas.microsoft.com/office/drawing/2014/main" id="{E0EC9F2B-7E92-4A68-A77A-3552C98C6129}"/>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26</a:t>
                </a:r>
              </a:p>
            </xdr:txBody>
          </xdr:sp>
          <xdr:sp macro="" textlink="">
            <xdr:nvSpPr>
              <xdr:cNvPr id="37915" name="Option Button 7" hidden="1">
                <a:extLst>
                  <a:ext uri="{63B3BB69-23CF-44E3-9099-C40C66FF867C}">
                    <a14:compatExt spid="_x0000_s37915"/>
                  </a:ext>
                  <a:ext uri="{FF2B5EF4-FFF2-40B4-BE49-F238E27FC236}">
                    <a16:creationId xmlns:a16="http://schemas.microsoft.com/office/drawing/2014/main" id="{D3648637-1645-48A9-92BE-953E01B1C39B}"/>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27</a:t>
                </a:r>
              </a:p>
            </xdr:txBody>
          </xdr:sp>
          <xdr:sp macro="" textlink="">
            <xdr:nvSpPr>
              <xdr:cNvPr id="37916" name="Option Button 8" hidden="1">
                <a:extLst>
                  <a:ext uri="{63B3BB69-23CF-44E3-9099-C40C66FF867C}">
                    <a14:compatExt spid="_x0000_s37916"/>
                  </a:ext>
                  <a:ext uri="{FF2B5EF4-FFF2-40B4-BE49-F238E27FC236}">
                    <a16:creationId xmlns:a16="http://schemas.microsoft.com/office/drawing/2014/main" id="{A36B709D-1EF5-41A6-A74C-68FC3D458A86}"/>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37924" name="Option Button 36" hidden="1">
              <a:extLst>
                <a:ext uri="{63B3BB69-23CF-44E3-9099-C40C66FF867C}">
                  <a14:compatExt spid="_x0000_s37924"/>
                </a:ext>
                <a:ext uri="{FF2B5EF4-FFF2-40B4-BE49-F238E27FC236}">
                  <a16:creationId xmlns:a16="http://schemas.microsoft.com/office/drawing/2014/main" id="{165135D0-9EFE-46A2-B97E-6CF29A8AF2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37925" name="Option Button 37" hidden="1">
              <a:extLst>
                <a:ext uri="{63B3BB69-23CF-44E3-9099-C40C66FF867C}">
                  <a14:compatExt spid="_x0000_s37925"/>
                </a:ext>
                <a:ext uri="{FF2B5EF4-FFF2-40B4-BE49-F238E27FC236}">
                  <a16:creationId xmlns:a16="http://schemas.microsoft.com/office/drawing/2014/main" id="{AA9035C4-8BE4-4972-8F84-0AF88B10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5"/>
              <a:chExt cx="301792" cy="494787"/>
            </a:xfrm>
          </xdr:grpSpPr>
          <xdr:sp macro="" textlink="">
            <xdr:nvSpPr>
              <xdr:cNvPr id="37941" name="Option Button 53" hidden="1">
                <a:extLst>
                  <a:ext uri="{63B3BB69-23CF-44E3-9099-C40C66FF867C}">
                    <a14:compatExt spid="_x0000_s37941"/>
                  </a:ext>
                  <a:ext uri="{FF2B5EF4-FFF2-40B4-BE49-F238E27FC236}">
                    <a16:creationId xmlns:a16="http://schemas.microsoft.com/office/drawing/2014/main" id="{B3A6A572-655F-442B-BCFF-007362F4762E}"/>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53</a:t>
                </a:r>
              </a:p>
            </xdr:txBody>
          </xdr:sp>
          <xdr:sp macro="" textlink="">
            <xdr:nvSpPr>
              <xdr:cNvPr id="37942" name="Option Button 54" hidden="1">
                <a:extLst>
                  <a:ext uri="{63B3BB69-23CF-44E3-9099-C40C66FF867C}">
                    <a14:compatExt spid="_x0000_s37942"/>
                  </a:ext>
                  <a:ext uri="{FF2B5EF4-FFF2-40B4-BE49-F238E27FC236}">
                    <a16:creationId xmlns:a16="http://schemas.microsoft.com/office/drawing/2014/main" id="{29762706-6CBA-4EDE-8E31-344BFE560EAA}"/>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54</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37943" name="Group Box 55" hidden="1">
              <a:extLst>
                <a:ext uri="{63B3BB69-23CF-44E3-9099-C40C66FF867C}">
                  <a14:compatExt spid="_x0000_s37943"/>
                </a:ext>
                <a:ext uri="{FF2B5EF4-FFF2-40B4-BE49-F238E27FC236}">
                  <a16:creationId xmlns:a16="http://schemas.microsoft.com/office/drawing/2014/main" id="{4D98E74D-1620-4486-AF73-FA2D78F73B1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37944" name="Group Box 56" hidden="1">
              <a:extLst>
                <a:ext uri="{63B3BB69-23CF-44E3-9099-C40C66FF867C}">
                  <a14:compatExt spid="_x0000_s37944"/>
                </a:ext>
                <a:ext uri="{FF2B5EF4-FFF2-40B4-BE49-F238E27FC236}">
                  <a16:creationId xmlns:a16="http://schemas.microsoft.com/office/drawing/2014/main" id="{8945A7DB-3F8A-4647-A952-F9D5A3B2CB1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37945" name="Group Box 57" hidden="1">
              <a:extLst>
                <a:ext uri="{63B3BB69-23CF-44E3-9099-C40C66FF867C}">
                  <a14:compatExt spid="_x0000_s37945"/>
                </a:ext>
                <a:ext uri="{FF2B5EF4-FFF2-40B4-BE49-F238E27FC236}">
                  <a16:creationId xmlns:a16="http://schemas.microsoft.com/office/drawing/2014/main" id="{C1F74915-9713-4E85-BDF2-72B7E991345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37946" name="Group Box 58" hidden="1">
              <a:extLst>
                <a:ext uri="{63B3BB69-23CF-44E3-9099-C40C66FF867C}">
                  <a14:compatExt spid="_x0000_s37946"/>
                </a:ext>
                <a:ext uri="{FF2B5EF4-FFF2-40B4-BE49-F238E27FC236}">
                  <a16:creationId xmlns:a16="http://schemas.microsoft.com/office/drawing/2014/main" id="{A166CB3E-BA8D-45D5-ACCA-03E70C33250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88"/>
            </a:xfrm>
          </xdr:grpSpPr>
          <xdr:sp macro="" textlink="">
            <xdr:nvSpPr>
              <xdr:cNvPr id="37917" name="Option Button 29" hidden="1">
                <a:extLst>
                  <a:ext uri="{63B3BB69-23CF-44E3-9099-C40C66FF867C}">
                    <a14:compatExt spid="_x0000_s37917"/>
                  </a:ext>
                  <a:ext uri="{FF2B5EF4-FFF2-40B4-BE49-F238E27FC236}">
                    <a16:creationId xmlns:a16="http://schemas.microsoft.com/office/drawing/2014/main" id="{406EB306-DC45-4CFE-AA53-91B04A5BDC14}"/>
                  </a:ext>
                </a:extLst>
              </xdr:cNvPr>
              <xdr:cNvSpPr/>
            </xdr:nvSpPr>
            <xdr:spPr bwMode="auto">
              <a:xfrm>
                <a:off x="4549825" y="643893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29</a:t>
                </a:r>
              </a:p>
            </xdr:txBody>
          </xdr:sp>
          <xdr:sp macro="" textlink="">
            <xdr:nvSpPr>
              <xdr:cNvPr id="37918" name="Option Button 30" hidden="1">
                <a:extLst>
                  <a:ext uri="{63B3BB69-23CF-44E3-9099-C40C66FF867C}">
                    <a14:compatExt spid="_x0000_s37918"/>
                  </a:ext>
                  <a:ext uri="{FF2B5EF4-FFF2-40B4-BE49-F238E27FC236}">
                    <a16:creationId xmlns:a16="http://schemas.microsoft.com/office/drawing/2014/main" id="{73113F72-68C8-4881-92D4-B322754C2985}"/>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37919" name="Option Button 31" hidden="1">
                <a:extLst>
                  <a:ext uri="{63B3BB69-23CF-44E3-9099-C40C66FF867C}">
                    <a14:compatExt spid="_x0000_s37919"/>
                  </a:ext>
                  <a:ext uri="{FF2B5EF4-FFF2-40B4-BE49-F238E27FC236}">
                    <a16:creationId xmlns:a16="http://schemas.microsoft.com/office/drawing/2014/main" id="{5A64ED4E-5863-4A62-9641-37EF92D3F503}"/>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37947" name="Group Box 59" hidden="1">
              <a:extLst>
                <a:ext uri="{63B3BB69-23CF-44E3-9099-C40C66FF867C}">
                  <a14:compatExt spid="_x0000_s37947"/>
                </a:ext>
                <a:ext uri="{FF2B5EF4-FFF2-40B4-BE49-F238E27FC236}">
                  <a16:creationId xmlns:a16="http://schemas.microsoft.com/office/drawing/2014/main" id="{5217FCE2-889A-4A61-A043-99C04B37028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37949" name="Group Box 61" hidden="1">
              <a:extLst>
                <a:ext uri="{63B3BB69-23CF-44E3-9099-C40C66FF867C}">
                  <a14:compatExt spid="_x0000_s37949"/>
                </a:ext>
                <a:ext uri="{FF2B5EF4-FFF2-40B4-BE49-F238E27FC236}">
                  <a16:creationId xmlns:a16="http://schemas.microsoft.com/office/drawing/2014/main" id="{03404ED5-8936-44C6-AAB3-51A366C3A1F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37952" name="Group Box 64" hidden="1">
              <a:extLst>
                <a:ext uri="{63B3BB69-23CF-44E3-9099-C40C66FF867C}">
                  <a14:compatExt spid="_x0000_s37952"/>
                </a:ext>
                <a:ext uri="{FF2B5EF4-FFF2-40B4-BE49-F238E27FC236}">
                  <a16:creationId xmlns:a16="http://schemas.microsoft.com/office/drawing/2014/main" id="{E44556C2-A13E-4601-AA45-DB47423943B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37953" name="Group Box 65" hidden="1">
              <a:extLst>
                <a:ext uri="{63B3BB69-23CF-44E3-9099-C40C66FF867C}">
                  <a14:compatExt spid="_x0000_s37953"/>
                </a:ext>
                <a:ext uri="{FF2B5EF4-FFF2-40B4-BE49-F238E27FC236}">
                  <a16:creationId xmlns:a16="http://schemas.microsoft.com/office/drawing/2014/main" id="{88B8CDD9-F805-4A88-A911-0A3EB2FB64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37954" name="Group Box 66" hidden="1">
              <a:extLst>
                <a:ext uri="{63B3BB69-23CF-44E3-9099-C40C66FF867C}">
                  <a14:compatExt spid="_x0000_s37954"/>
                </a:ext>
                <a:ext uri="{FF2B5EF4-FFF2-40B4-BE49-F238E27FC236}">
                  <a16:creationId xmlns:a16="http://schemas.microsoft.com/office/drawing/2014/main" id="{0C53B411-E57A-472B-98BF-9C56D1B147D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37955" name="Group Box 67" hidden="1">
              <a:extLst>
                <a:ext uri="{63B3BB69-23CF-44E3-9099-C40C66FF867C}">
                  <a14:compatExt spid="_x0000_s37955"/>
                </a:ext>
                <a:ext uri="{FF2B5EF4-FFF2-40B4-BE49-F238E27FC236}">
                  <a16:creationId xmlns:a16="http://schemas.microsoft.com/office/drawing/2014/main" id="{68FE610A-119A-4D69-BB08-ACB50538C85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37956" name="Group Box 68" hidden="1">
              <a:extLst>
                <a:ext uri="{63B3BB69-23CF-44E3-9099-C40C66FF867C}">
                  <a14:compatExt spid="_x0000_s37956"/>
                </a:ext>
                <a:ext uri="{FF2B5EF4-FFF2-40B4-BE49-F238E27FC236}">
                  <a16:creationId xmlns:a16="http://schemas.microsoft.com/office/drawing/2014/main" id="{06C75252-F854-4BA2-A7A4-AFAE69CB746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37957" name="Group Box 69" hidden="1">
              <a:extLst>
                <a:ext uri="{63B3BB69-23CF-44E3-9099-C40C66FF867C}">
                  <a14:compatExt spid="_x0000_s37957"/>
                </a:ext>
                <a:ext uri="{FF2B5EF4-FFF2-40B4-BE49-F238E27FC236}">
                  <a16:creationId xmlns:a16="http://schemas.microsoft.com/office/drawing/2014/main" id="{4698AB84-3F68-48DB-BBBB-340C3F7E3D7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37966" name="Group Box 78" hidden="1">
              <a:extLst>
                <a:ext uri="{63B3BB69-23CF-44E3-9099-C40C66FF867C}">
                  <a14:compatExt spid="_x0000_s37966"/>
                </a:ext>
                <a:ext uri="{FF2B5EF4-FFF2-40B4-BE49-F238E27FC236}">
                  <a16:creationId xmlns:a16="http://schemas.microsoft.com/office/drawing/2014/main" id="{D81F3F18-8BD1-431B-BC66-03E257F042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37971" name="Group Box 83" hidden="1">
              <a:extLst>
                <a:ext uri="{63B3BB69-23CF-44E3-9099-C40C66FF867C}">
                  <a14:compatExt spid="_x0000_s37971"/>
                </a:ext>
                <a:ext uri="{FF2B5EF4-FFF2-40B4-BE49-F238E27FC236}">
                  <a16:creationId xmlns:a16="http://schemas.microsoft.com/office/drawing/2014/main" id="{E0023F17-32F6-4E76-AD1C-809BA7BEF1B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86" y="8168737"/>
              <a:chExt cx="217616" cy="792441"/>
            </a:xfrm>
          </xdr:grpSpPr>
          <xdr:sp macro="" textlink="">
            <xdr:nvSpPr>
              <xdr:cNvPr id="37979" name="Option Button 91" hidden="1">
                <a:extLst>
                  <a:ext uri="{63B3BB69-23CF-44E3-9099-C40C66FF867C}">
                    <a14:compatExt spid="_x0000_s37979"/>
                  </a:ext>
                  <a:ext uri="{FF2B5EF4-FFF2-40B4-BE49-F238E27FC236}">
                    <a16:creationId xmlns:a16="http://schemas.microsoft.com/office/drawing/2014/main" id="{DA3CEEEF-CAB2-44FD-84A1-2FAE729A5A61}"/>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91</a:t>
                </a:r>
              </a:p>
            </xdr:txBody>
          </xdr:sp>
          <xdr:sp macro="" textlink="">
            <xdr:nvSpPr>
              <xdr:cNvPr id="37980" name="Option Button 92" hidden="1">
                <a:extLst>
                  <a:ext uri="{63B3BB69-23CF-44E3-9099-C40C66FF867C}">
                    <a14:compatExt spid="_x0000_s37980"/>
                  </a:ext>
                  <a:ext uri="{FF2B5EF4-FFF2-40B4-BE49-F238E27FC236}">
                    <a16:creationId xmlns:a16="http://schemas.microsoft.com/office/drawing/2014/main" id="{22A007D1-AB7B-4D94-91A3-6FE0E3F8F9D4}"/>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92</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5"/>
                  </a:ext>
                  <a:ext uri="{FF2B5EF4-FFF2-40B4-BE49-F238E27FC236}">
                    <a16:creationId xmlns:a16="http://schemas.microsoft.com/office/drawing/2014/main" id="{2272A12B-8852-4C03-B5C4-69849E3F605B}"/>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-1019</a:t>
                </a:r>
              </a:p>
            </xdr:txBody>
          </xdr:sp>
          <xdr:sp macro="" textlink="">
            <xdr:nvSpPr>
              <xdr:cNvPr id="14" name="Option Button 77" hidden="1">
                <a:extLst>
                  <a:ext uri="{63B3BB69-23CF-44E3-9099-C40C66FF867C}">
                    <a14:compatExt spid="_x0000_s14"/>
                  </a:ext>
                  <a:ext uri="{FF2B5EF4-FFF2-40B4-BE49-F238E27FC236}">
                    <a16:creationId xmlns:a16="http://schemas.microsoft.com/office/drawing/2014/main" id="{D6965AE4-4727-485C-951D-BD0EE8F2CAB6}"/>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-1010</a:t>
                </a:r>
              </a:p>
            </xdr:txBody>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20"/>
                  </a:ext>
                  <a:ext uri="{FF2B5EF4-FFF2-40B4-BE49-F238E27FC236}">
                    <a16:creationId xmlns:a16="http://schemas.microsoft.com/office/drawing/2014/main" id="{1AA0EC93-EFE9-4FB2-9478-4C7B5014142D}"/>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-1004</a:t>
                </a:r>
              </a:p>
            </xdr:txBody>
          </xdr:sp>
          <xdr:sp macro="" textlink="">
            <xdr:nvSpPr>
              <xdr:cNvPr id="21" name="Option Button 44" hidden="1">
                <a:extLst>
                  <a:ext uri="{63B3BB69-23CF-44E3-9099-C40C66FF867C}">
                    <a14:compatExt spid="_x0000_s21"/>
                  </a:ext>
                  <a:ext uri="{FF2B5EF4-FFF2-40B4-BE49-F238E27FC236}">
                    <a16:creationId xmlns:a16="http://schemas.microsoft.com/office/drawing/2014/main" id="{36108398-58B5-42FB-BFF6-E3CAEC91ECBA}"/>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-1003</a:t>
                </a:r>
              </a:p>
            </xdr:txBody>
          </xdr:sp>
          <xdr:sp macro="" textlink="">
            <xdr:nvSpPr>
              <xdr:cNvPr id="22" name="Option Button 45" hidden="1">
                <a:extLst>
                  <a:ext uri="{63B3BB69-23CF-44E3-9099-C40C66FF867C}">
                    <a14:compatExt spid="_x0000_s22"/>
                  </a:ext>
                  <a:ext uri="{FF2B5EF4-FFF2-40B4-BE49-F238E27FC236}">
                    <a16:creationId xmlns:a16="http://schemas.microsoft.com/office/drawing/2014/main" id="{0E3C694B-1C96-4A13-B22D-4A53E2FC8E5A}"/>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-1002</a:t>
                </a:r>
              </a:p>
            </xdr:txBody>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26"/>
                  </a:ext>
                  <a:ext uri="{FF2B5EF4-FFF2-40B4-BE49-F238E27FC236}">
                    <a16:creationId xmlns:a16="http://schemas.microsoft.com/office/drawing/2014/main" id="{BB0B9E0F-2983-41B6-B0F1-E9E5038AF018}"/>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-998</a:t>
                </a:r>
              </a:p>
            </xdr:txBody>
          </xdr:sp>
          <xdr:sp macro="" textlink="">
            <xdr:nvSpPr>
              <xdr:cNvPr id="27" name="Option Button 71" hidden="1">
                <a:extLst>
                  <a:ext uri="{63B3BB69-23CF-44E3-9099-C40C66FF867C}">
                    <a14:compatExt spid="_x0000_s27"/>
                  </a:ext>
                  <a:ext uri="{FF2B5EF4-FFF2-40B4-BE49-F238E27FC236}">
                    <a16:creationId xmlns:a16="http://schemas.microsoft.com/office/drawing/2014/main" id="{FC9A684A-1716-4D0B-B223-6DD595EC6DB9}"/>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-997</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1" y="8166027"/>
              <a:chExt cx="208649" cy="749790"/>
            </a:xfrm>
          </xdr:grpSpPr>
          <xdr:sp macro="" textlink="">
            <xdr:nvSpPr>
              <xdr:cNvPr id="38070" name="Option Button 182" hidden="1">
                <a:extLst>
                  <a:ext uri="{63B3BB69-23CF-44E3-9099-C40C66FF867C}">
                    <a14:compatExt spid="_x0000_s38070"/>
                  </a:ext>
                  <a:ext uri="{FF2B5EF4-FFF2-40B4-BE49-F238E27FC236}">
                    <a16:creationId xmlns:a16="http://schemas.microsoft.com/office/drawing/2014/main" id="{154E27A7-B2DB-4515-93BF-308755B5CACC}"/>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182</a:t>
                </a:r>
              </a:p>
            </xdr:txBody>
          </xdr:sp>
          <xdr:sp macro="" textlink="">
            <xdr:nvSpPr>
              <xdr:cNvPr id="38071" name="Option Button 183" hidden="1">
                <a:extLst>
                  <a:ext uri="{63B3BB69-23CF-44E3-9099-C40C66FF867C}">
                    <a14:compatExt spid="_x0000_s38071"/>
                  </a:ext>
                  <a:ext uri="{FF2B5EF4-FFF2-40B4-BE49-F238E27FC236}">
                    <a16:creationId xmlns:a16="http://schemas.microsoft.com/office/drawing/2014/main" id="{27BC5791-F941-443F-8596-BC3BE210D183}"/>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38072" name="Group Box 184" hidden="1">
              <a:extLst>
                <a:ext uri="{63B3BB69-23CF-44E3-9099-C40C66FF867C}">
                  <a14:compatExt spid="_x0000_s38072"/>
                </a:ext>
                <a:ext uri="{FF2B5EF4-FFF2-40B4-BE49-F238E27FC236}">
                  <a16:creationId xmlns:a16="http://schemas.microsoft.com/office/drawing/2014/main" id="{08ADF464-D93F-458E-A9E1-4C1F6580EBC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6"/>
              <a:chExt cx="301595" cy="707491"/>
            </a:xfrm>
          </xdr:grpSpPr>
          <xdr:sp macro="" textlink="">
            <xdr:nvSpPr>
              <xdr:cNvPr id="38121" name="Option Button 233" hidden="1">
                <a:extLst>
                  <a:ext uri="{63B3BB69-23CF-44E3-9099-C40C66FF867C}">
                    <a14:compatExt spid="_x0000_s38121"/>
                  </a:ext>
                  <a:ext uri="{FF2B5EF4-FFF2-40B4-BE49-F238E27FC236}">
                    <a16:creationId xmlns:a16="http://schemas.microsoft.com/office/drawing/2014/main" id="{2F62E976-12BB-4BB5-9382-82A2FF216779}"/>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233</a:t>
                </a:r>
              </a:p>
            </xdr:txBody>
          </xdr:sp>
          <xdr:sp macro="" textlink="">
            <xdr:nvSpPr>
              <xdr:cNvPr id="38122" name="Option Button 234" hidden="1">
                <a:extLst>
                  <a:ext uri="{63B3BB69-23CF-44E3-9099-C40C66FF867C}">
                    <a14:compatExt spid="_x0000_s38122"/>
                  </a:ext>
                  <a:ext uri="{FF2B5EF4-FFF2-40B4-BE49-F238E27FC236}">
                    <a16:creationId xmlns:a16="http://schemas.microsoft.com/office/drawing/2014/main" id="{772BB8A6-1772-4DCA-B425-C14BCC5BA79C}"/>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234</a:t>
                </a:r>
              </a:p>
            </xdr:txBody>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29"/>
                  </a:ext>
                  <a:ext uri="{FF2B5EF4-FFF2-40B4-BE49-F238E27FC236}">
                    <a16:creationId xmlns:a16="http://schemas.microsoft.com/office/drawing/2014/main" id="{993E7A7C-626B-48AC-A803-B79F19812FAE}"/>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-995</a:t>
                </a:r>
              </a:p>
            </xdr:txBody>
          </xdr:sp>
          <xdr:sp macro="" textlink="">
            <xdr:nvSpPr>
              <xdr:cNvPr id="30" name="Option Button 81" hidden="1">
                <a:extLst>
                  <a:ext uri="{63B3BB69-23CF-44E3-9099-C40C66FF867C}">
                    <a14:compatExt spid="_x0000_s30"/>
                  </a:ext>
                  <a:ext uri="{FF2B5EF4-FFF2-40B4-BE49-F238E27FC236}">
                    <a16:creationId xmlns:a16="http://schemas.microsoft.com/office/drawing/2014/main" id="{A79A9584-775B-4DBC-B3B6-1F4ECD89FF29}"/>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-994</a:t>
                </a:r>
              </a:p>
            </xdr:txBody>
          </xdr:sp>
          <xdr:sp macro="" textlink="">
            <xdr:nvSpPr>
              <xdr:cNvPr id="31" name="Option Button 82" hidden="1">
                <a:extLst>
                  <a:ext uri="{63B3BB69-23CF-44E3-9099-C40C66FF867C}">
                    <a14:compatExt spid="_x0000_s31"/>
                  </a:ext>
                  <a:ext uri="{FF2B5EF4-FFF2-40B4-BE49-F238E27FC236}">
                    <a16:creationId xmlns:a16="http://schemas.microsoft.com/office/drawing/2014/main" id="{CCCCC424-729D-4FB6-84CB-96294C8A589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-993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39"/>
                  </a:ext>
                  <a:ext uri="{FF2B5EF4-FFF2-40B4-BE49-F238E27FC236}">
                    <a16:creationId xmlns:a16="http://schemas.microsoft.com/office/drawing/2014/main" id="{B98F78FC-69F7-4E22-9677-2681148F53B6}"/>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-985</a:t>
                </a:r>
              </a:p>
            </xdr:txBody>
          </xdr:sp>
          <xdr:sp macro="" textlink="">
            <xdr:nvSpPr>
              <xdr:cNvPr id="40" name="Option Button 85" hidden="1">
                <a:extLst>
                  <a:ext uri="{63B3BB69-23CF-44E3-9099-C40C66FF867C}">
                    <a14:compatExt spid="_x0000_s40"/>
                  </a:ext>
                  <a:ext uri="{FF2B5EF4-FFF2-40B4-BE49-F238E27FC236}">
                    <a16:creationId xmlns:a16="http://schemas.microsoft.com/office/drawing/2014/main" id="{49E5F36E-EC8E-4197-91B3-DB7A3B20EA9D}"/>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-984</a:t>
                </a:r>
              </a:p>
            </xdr:txBody>
          </xdr:sp>
          <xdr:sp macro="" textlink="">
            <xdr:nvSpPr>
              <xdr:cNvPr id="41" name="Option Button 86" hidden="1">
                <a:extLst>
                  <a:ext uri="{63B3BB69-23CF-44E3-9099-C40C66FF867C}">
                    <a14:compatExt spid="_x0000_s41"/>
                  </a:ext>
                  <a:ext uri="{FF2B5EF4-FFF2-40B4-BE49-F238E27FC236}">
                    <a16:creationId xmlns:a16="http://schemas.microsoft.com/office/drawing/2014/main" id="{6877A5B7-A8E6-45F6-8F97-BB2680EB773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-983</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E8B065E2-D6BA-418C-9116-3C0B58FB93CD}"/>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1025</a:t>
                </a:r>
              </a:p>
            </xdr:txBody>
          </xdr:sp>
          <xdr:sp macro="" textlink="">
            <xdr:nvSpPr>
              <xdr:cNvPr id="84994" name="Option Button 2" hidden="1">
                <a:extLst>
                  <a:ext uri="{63B3BB69-23CF-44E3-9099-C40C66FF867C}">
                    <a14:compatExt spid="_x0000_s84994"/>
                  </a:ext>
                  <a:ext uri="{FF2B5EF4-FFF2-40B4-BE49-F238E27FC236}">
                    <a16:creationId xmlns:a16="http://schemas.microsoft.com/office/drawing/2014/main" id="{CFF97C0E-1F16-424B-AAAB-7F4FDD58BD63}"/>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30"/>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CAE6EBFB-F15B-4BB1-8001-94F43318B757}"/>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1027</a:t>
                </a:r>
              </a:p>
            </xdr:txBody>
          </xdr:sp>
          <xdr:sp macro="" textlink="">
            <xdr:nvSpPr>
              <xdr:cNvPr id="84996" name="Option Button 4" hidden="1">
                <a:extLst>
                  <a:ext uri="{63B3BB69-23CF-44E3-9099-C40C66FF867C}">
                    <a14:compatExt spid="_x0000_s84996"/>
                  </a:ext>
                  <a:ext uri="{FF2B5EF4-FFF2-40B4-BE49-F238E27FC236}">
                    <a16:creationId xmlns:a16="http://schemas.microsoft.com/office/drawing/2014/main" id="{773B5F5E-D3E0-407E-9793-170C5941C56E}"/>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1028</a:t>
                </a:r>
              </a:p>
            </xdr:txBody>
          </xdr:sp>
          <xdr:sp macro="" textlink="">
            <xdr:nvSpPr>
              <xdr:cNvPr id="84997" name="Option Button 5" hidden="1">
                <a:extLst>
                  <a:ext uri="{63B3BB69-23CF-44E3-9099-C40C66FF867C}">
                    <a14:compatExt spid="_x0000_s84997"/>
                  </a:ext>
                  <a:ext uri="{FF2B5EF4-FFF2-40B4-BE49-F238E27FC236}">
                    <a16:creationId xmlns:a16="http://schemas.microsoft.com/office/drawing/2014/main" id="{E2B42A70-F767-4D6A-AD79-D29DE792B9D4}"/>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1029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597"/>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DDC5A1FD-7A25-48BC-AE8D-2F5DF7D65C40}"/>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1030</a:t>
                </a:r>
              </a:p>
            </xdr:txBody>
          </xdr:sp>
          <xdr:sp macro="" textlink="">
            <xdr:nvSpPr>
              <xdr:cNvPr id="84999" name="Option Button 7" hidden="1">
                <a:extLst>
                  <a:ext uri="{63B3BB69-23CF-44E3-9099-C40C66FF867C}">
                    <a14:compatExt spid="_x0000_s84999"/>
                  </a:ext>
                  <a:ext uri="{FF2B5EF4-FFF2-40B4-BE49-F238E27FC236}">
                    <a16:creationId xmlns:a16="http://schemas.microsoft.com/office/drawing/2014/main" id="{FD7E94D4-CB1E-4FCA-B4DC-A87F629D5AB6}"/>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1031</a:t>
                </a:r>
              </a:p>
            </xdr:txBody>
          </xdr:sp>
          <xdr:sp macro="" textlink="">
            <xdr:nvSpPr>
              <xdr:cNvPr id="85000" name="Option Button 8" hidden="1">
                <a:extLst>
                  <a:ext uri="{63B3BB69-23CF-44E3-9099-C40C66FF867C}">
                    <a14:compatExt spid="_x0000_s85000"/>
                  </a:ext>
                  <a:ext uri="{FF2B5EF4-FFF2-40B4-BE49-F238E27FC236}">
                    <a16:creationId xmlns:a16="http://schemas.microsoft.com/office/drawing/2014/main" id="{07330568-FE09-4364-A1F9-B0EAF73949A7}"/>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B6F46E3D-E062-4CE9-990B-2EF5C18D7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695DC6AA-4D21-438E-AF1F-47F812940B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1034</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9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F4E08EF-4549-411A-B911-08A9842C2D44}"/>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1035</a:t>
                </a:r>
              </a:p>
            </xdr:txBody>
          </xdr:sp>
          <xdr:sp macro="" textlink="">
            <xdr:nvSpPr>
              <xdr:cNvPr id="85004" name="Option Button 12" hidden="1">
                <a:extLst>
                  <a:ext uri="{63B3BB69-23CF-44E3-9099-C40C66FF867C}">
                    <a14:compatExt spid="_x0000_s85004"/>
                  </a:ext>
                  <a:ext uri="{FF2B5EF4-FFF2-40B4-BE49-F238E27FC236}">
                    <a16:creationId xmlns:a16="http://schemas.microsoft.com/office/drawing/2014/main" id="{1E03B6DE-93DC-40B4-834F-E26436C4735D}"/>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1036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2EBFF132-87C6-421B-B1E7-4F1DADFBE43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D5A19A70-5216-42DD-B0C8-D7B9C468BE4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E6332C3A-3F6B-4805-A763-93A7D8E06B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66750D21-FB85-4836-9020-CF152BE562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4"/>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7162E055-567A-44D2-BD6F-CB45B9223988}"/>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1041</a:t>
                </a:r>
              </a:p>
            </xdr:txBody>
          </xdr:sp>
          <xdr:sp macro="" textlink="">
            <xdr:nvSpPr>
              <xdr:cNvPr id="85010" name="Option Button 18" hidden="1">
                <a:extLst>
                  <a:ext uri="{63B3BB69-23CF-44E3-9099-C40C66FF867C}">
                    <a14:compatExt spid="_x0000_s85010"/>
                  </a:ext>
                  <a:ext uri="{FF2B5EF4-FFF2-40B4-BE49-F238E27FC236}">
                    <a16:creationId xmlns:a16="http://schemas.microsoft.com/office/drawing/2014/main" id="{6F08805C-E543-438D-9CB4-169E79654927}"/>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1042</a:t>
                </a:r>
              </a:p>
            </xdr:txBody>
          </xdr:sp>
          <xdr:sp macro="" textlink="">
            <xdr:nvSpPr>
              <xdr:cNvPr id="85011" name="Option Button 19" hidden="1">
                <a:extLst>
                  <a:ext uri="{63B3BB69-23CF-44E3-9099-C40C66FF867C}">
                    <a14:compatExt spid="_x0000_s85011"/>
                  </a:ext>
                  <a:ext uri="{FF2B5EF4-FFF2-40B4-BE49-F238E27FC236}">
                    <a16:creationId xmlns:a16="http://schemas.microsoft.com/office/drawing/2014/main" id="{C6BF370A-2A72-4B0D-A74A-E1AAC4FFF63E}"/>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1043</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870DFB33-BC33-4281-8782-A75925FE1CE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DC30EE13-1CF4-4DE4-8E3E-19DEE0C3BAC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B89273FE-E534-42E7-8E3F-CB80812A0A7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D31FA1C3-4CC8-466F-B8D6-B2D949C7BAE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77DFB35-FEA5-443E-9387-A0FDFB51A18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71D6F9E6-8763-451F-A08E-90A35F015BF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CDDF79DC-07CD-4805-8278-5F60E74A19E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EF73EEE1-F512-4E09-BF5B-8678FDD5026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6FB80E47-B8C6-46ED-9C41-CC7AAEDE1EE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E6FE63A4-8AAE-49A0-922E-0E1EFEEE4A6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73" y="8168768"/>
              <a:chExt cx="217623" cy="792469"/>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F0BC5D50-92E8-426D-A8F5-569D66EB0BF2}"/>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1054</a:t>
                </a:r>
              </a:p>
            </xdr:txBody>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CB6D579-D1E2-487D-83C5-96112D4734DF}"/>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1055</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81DCB5F1-C115-4D5E-8813-77A3D361CF0E}"/>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1056</a:t>
                </a:r>
              </a:p>
            </xdr:txBody>
          </xdr:sp>
          <xdr:sp macro="" textlink="">
            <xdr:nvSpPr>
              <xdr:cNvPr id="85025" name="Option Button 33" hidden="1">
                <a:extLst>
                  <a:ext uri="{63B3BB69-23CF-44E3-9099-C40C66FF867C}">
                    <a14:compatExt spid="_x0000_s85025"/>
                  </a:ext>
                  <a:ext uri="{FF2B5EF4-FFF2-40B4-BE49-F238E27FC236}">
                    <a16:creationId xmlns:a16="http://schemas.microsoft.com/office/drawing/2014/main" id="{58291C3F-C6EE-48B5-BCAD-BA3186B4CB3A}"/>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1057</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D4C9B7D2-6D5E-485D-BE0A-1F508E7B13E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1058</a:t>
                </a:r>
              </a:p>
            </xdr:txBody>
          </xdr:sp>
          <xdr:sp macro="" textlink="">
            <xdr:nvSpPr>
              <xdr:cNvPr id="85027" name="Option Button 35" hidden="1">
                <a:extLst>
                  <a:ext uri="{63B3BB69-23CF-44E3-9099-C40C66FF867C}">
                    <a14:compatExt spid="_x0000_s85027"/>
                  </a:ext>
                  <a:ext uri="{FF2B5EF4-FFF2-40B4-BE49-F238E27FC236}">
                    <a16:creationId xmlns:a16="http://schemas.microsoft.com/office/drawing/2014/main" id="{C6BBA93D-3045-41E7-91ED-B705E597452C}"/>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1059</a:t>
                </a:r>
              </a:p>
            </xdr:txBody>
          </xdr:sp>
          <xdr:sp macro="" textlink="">
            <xdr:nvSpPr>
              <xdr:cNvPr id="85028" name="Option Button 36" hidden="1">
                <a:extLst>
                  <a:ext uri="{63B3BB69-23CF-44E3-9099-C40C66FF867C}">
                    <a14:compatExt spid="_x0000_s85028"/>
                  </a:ext>
                  <a:ext uri="{FF2B5EF4-FFF2-40B4-BE49-F238E27FC236}">
                    <a16:creationId xmlns:a16="http://schemas.microsoft.com/office/drawing/2014/main" id="{E9EB938E-C1ED-4F99-A6FA-EECA75F67582}"/>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1060</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5BAD234D-549C-4C57-A338-443E34D6772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1061</a:t>
                </a:r>
              </a:p>
            </xdr:txBody>
          </xdr:sp>
          <xdr:sp macro="" textlink="">
            <xdr:nvSpPr>
              <xdr:cNvPr id="85030" name="Option Button 38" hidden="1">
                <a:extLst>
                  <a:ext uri="{63B3BB69-23CF-44E3-9099-C40C66FF867C}">
                    <a14:compatExt spid="_x0000_s85030"/>
                  </a:ext>
                  <a:ext uri="{FF2B5EF4-FFF2-40B4-BE49-F238E27FC236}">
                    <a16:creationId xmlns:a16="http://schemas.microsoft.com/office/drawing/2014/main" id="{D654DC21-898E-4318-8435-ADB8B6DD28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1062</a:t>
                </a:r>
              </a:p>
            </xdr:txBody>
          </xdr:sp>
          <xdr:sp macro="" textlink="">
            <xdr:nvSpPr>
              <xdr:cNvPr id="85031" name="Option Button 39" hidden="1">
                <a:extLst>
                  <a:ext uri="{63B3BB69-23CF-44E3-9099-C40C66FF867C}">
                    <a14:compatExt spid="_x0000_s85031"/>
                  </a:ext>
                  <a:ext uri="{FF2B5EF4-FFF2-40B4-BE49-F238E27FC236}">
                    <a16:creationId xmlns:a16="http://schemas.microsoft.com/office/drawing/2014/main" id="{4F694B9A-04F9-4177-88CD-5969C098BFAE}"/>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1F4618A1-EBF6-4B14-BE2C-90DFE11C8B42}"/>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1064</a:t>
                </a:r>
              </a:p>
            </xdr:txBody>
          </xdr:sp>
          <xdr:sp macro="" textlink="">
            <xdr:nvSpPr>
              <xdr:cNvPr id="85033" name="Option Button 41" hidden="1">
                <a:extLst>
                  <a:ext uri="{63B3BB69-23CF-44E3-9099-C40C66FF867C}">
                    <a14:compatExt spid="_x0000_s85033"/>
                  </a:ext>
                  <a:ext uri="{FF2B5EF4-FFF2-40B4-BE49-F238E27FC236}">
                    <a16:creationId xmlns:a16="http://schemas.microsoft.com/office/drawing/2014/main" id="{9CCB608B-A530-48F6-8F19-9B4F1F162AE6}"/>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1065</a:t>
                </a:r>
              </a:p>
            </xdr:txBody>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6618D95-9136-4A6E-8056-F36851A6E651}"/>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2773035D-605C-44AC-B191-78CD074251A4}"/>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1067</a:t>
                </a:r>
              </a:p>
            </xdr:txBody>
          </xdr:sp>
          <xdr:sp macro="" textlink="">
            <xdr:nvSpPr>
              <xdr:cNvPr id="85036" name="Option Button 44" hidden="1">
                <a:extLst>
                  <a:ext uri="{63B3BB69-23CF-44E3-9099-C40C66FF867C}">
                    <a14:compatExt spid="_x0000_s85036"/>
                  </a:ext>
                  <a:ext uri="{FF2B5EF4-FFF2-40B4-BE49-F238E27FC236}">
                    <a16:creationId xmlns:a16="http://schemas.microsoft.com/office/drawing/2014/main" id="{7BED9F34-74F3-456C-8E0C-62D8303224A9}"/>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1068</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14" y="8166106"/>
              <a:chExt cx="208607" cy="749744"/>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FF95CCF-CD39-4594-B23C-6D2357A7A822}"/>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1069</a:t>
                </a:r>
              </a:p>
            </xdr:txBody>
          </xdr:sp>
          <xdr:sp macro="" textlink="">
            <xdr:nvSpPr>
              <xdr:cNvPr id="85038" name="Option Button 46" hidden="1">
                <a:extLst>
                  <a:ext uri="{63B3BB69-23CF-44E3-9099-C40C66FF867C}">
                    <a14:compatExt spid="_x0000_s85038"/>
                  </a:ext>
                  <a:ext uri="{FF2B5EF4-FFF2-40B4-BE49-F238E27FC236}">
                    <a16:creationId xmlns:a16="http://schemas.microsoft.com/office/drawing/2014/main" id="{C3BE148A-857A-4D92-8226-450AFB21010F}"/>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889CDA5A-7D69-44EB-AC5F-AF80AA4B195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79EC883B-E826-4BBA-99BF-737855E32D6C}"/>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1072</a:t>
                </a:r>
              </a:p>
            </xdr:txBody>
          </xdr:sp>
          <xdr:sp macro="" textlink="">
            <xdr:nvSpPr>
              <xdr:cNvPr id="85041" name="Option Button 49" hidden="1">
                <a:extLst>
                  <a:ext uri="{63B3BB69-23CF-44E3-9099-C40C66FF867C}">
                    <a14:compatExt spid="_x0000_s85041"/>
                  </a:ext>
                  <a:ext uri="{FF2B5EF4-FFF2-40B4-BE49-F238E27FC236}">
                    <a16:creationId xmlns:a16="http://schemas.microsoft.com/office/drawing/2014/main" id="{76E84C44-4A58-4A05-B774-A83077674122}"/>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1073</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A279909C-D1EC-43D8-B883-D804E53F76AA}"/>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6018" name="Option Button 2" hidden="1">
                <a:extLst>
                  <a:ext uri="{63B3BB69-23CF-44E3-9099-C40C66FF867C}">
                    <a14:compatExt spid="_x0000_s86018"/>
                  </a:ext>
                  <a:ext uri="{FF2B5EF4-FFF2-40B4-BE49-F238E27FC236}">
                    <a16:creationId xmlns:a16="http://schemas.microsoft.com/office/drawing/2014/main" id="{7998B508-28BA-4E03-A13C-E93FAA880942}"/>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30"/>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8F5D736C-AFD9-4611-88F0-B823FEF8A106}"/>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6020" name="Option Button 4" hidden="1">
                <a:extLst>
                  <a:ext uri="{63B3BB69-23CF-44E3-9099-C40C66FF867C}">
                    <a14:compatExt spid="_x0000_s86020"/>
                  </a:ext>
                  <a:ext uri="{FF2B5EF4-FFF2-40B4-BE49-F238E27FC236}">
                    <a16:creationId xmlns:a16="http://schemas.microsoft.com/office/drawing/2014/main" id="{C1FCE943-9A00-4984-A33D-DB316F17DA31}"/>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6021" name="Option Button 5" hidden="1">
                <a:extLst>
                  <a:ext uri="{63B3BB69-23CF-44E3-9099-C40C66FF867C}">
                    <a14:compatExt spid="_x0000_s86021"/>
                  </a:ext>
                  <a:ext uri="{FF2B5EF4-FFF2-40B4-BE49-F238E27FC236}">
                    <a16:creationId xmlns:a16="http://schemas.microsoft.com/office/drawing/2014/main" id="{58FF1948-22BE-47FD-9524-0E075862242C}"/>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597"/>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6A3C1057-A0B6-4D56-87B5-036A8680C692}"/>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6023" name="Option Button 7" hidden="1">
                <a:extLst>
                  <a:ext uri="{63B3BB69-23CF-44E3-9099-C40C66FF867C}">
                    <a14:compatExt spid="_x0000_s86023"/>
                  </a:ext>
                  <a:ext uri="{FF2B5EF4-FFF2-40B4-BE49-F238E27FC236}">
                    <a16:creationId xmlns:a16="http://schemas.microsoft.com/office/drawing/2014/main" id="{17E907DA-C829-4AC2-9AB2-7CFFB863B212}"/>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6024" name="Option Button 8" hidden="1">
                <a:extLst>
                  <a:ext uri="{63B3BB69-23CF-44E3-9099-C40C66FF867C}">
                    <a14:compatExt spid="_x0000_s86024"/>
                  </a:ext>
                  <a:ext uri="{FF2B5EF4-FFF2-40B4-BE49-F238E27FC236}">
                    <a16:creationId xmlns:a16="http://schemas.microsoft.com/office/drawing/2014/main" id="{71C85B31-7D17-4492-B4D1-571C2FD1D0BD}"/>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ED70EB52-C2BD-4ED8-9AD8-474BBF9981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589AB080-F83F-4F15-8CA6-88CBB9B52E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9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41B474FD-3E5C-4888-A0EC-08F00E42E29A}"/>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6028" name="Option Button 12" hidden="1">
                <a:extLst>
                  <a:ext uri="{63B3BB69-23CF-44E3-9099-C40C66FF867C}">
                    <a14:compatExt spid="_x0000_s86028"/>
                  </a:ext>
                  <a:ext uri="{FF2B5EF4-FFF2-40B4-BE49-F238E27FC236}">
                    <a16:creationId xmlns:a16="http://schemas.microsoft.com/office/drawing/2014/main" id="{3455A56E-5C47-421F-8090-9BF2110D2788}"/>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C359E3BE-D38D-478B-B198-95E501F1A9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CE884358-B420-481E-AB16-075D9DCC6E0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1F44A133-2A19-4B17-9275-7BD4D8207BB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9A5129F4-2994-49CE-9F64-DE87AB0B440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4"/>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ABB3F8A2-5108-4C34-B42D-F1DE4A67B33E}"/>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6034" name="Option Button 18" hidden="1">
                <a:extLst>
                  <a:ext uri="{63B3BB69-23CF-44E3-9099-C40C66FF867C}">
                    <a14:compatExt spid="_x0000_s86034"/>
                  </a:ext>
                  <a:ext uri="{FF2B5EF4-FFF2-40B4-BE49-F238E27FC236}">
                    <a16:creationId xmlns:a16="http://schemas.microsoft.com/office/drawing/2014/main" id="{C157F87E-EE48-45A1-899C-F53CFF4B79F1}"/>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6035" name="Option Button 19" hidden="1">
                <a:extLst>
                  <a:ext uri="{63B3BB69-23CF-44E3-9099-C40C66FF867C}">
                    <a14:compatExt spid="_x0000_s86035"/>
                  </a:ext>
                  <a:ext uri="{FF2B5EF4-FFF2-40B4-BE49-F238E27FC236}">
                    <a16:creationId xmlns:a16="http://schemas.microsoft.com/office/drawing/2014/main" id="{9937A606-9B20-40A1-A0EF-32EDC32F1A57}"/>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1F3F85AA-A099-4F42-9728-DB6CB0A7288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6C528DFE-7007-4EAF-B70F-591CD20399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45ED186D-122E-46CF-80B1-263C09AC3CA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1D04660E-5AEE-492B-9A68-E6F3609C9EE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2CF0C8C3-7E57-44E8-B227-AFFDB90011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3A1CB4B7-32F4-4690-B544-62BB3E31C9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6BA69CAC-F4BD-4AD0-BE64-69652B1BD1A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B0CA3002-4915-4F6F-997C-DBA984D81AB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7855DE34-7747-46D2-A0B0-63545F8748D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EFBB5F22-DBAB-40B5-91BB-3FC4E54CBB9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73" y="8168768"/>
              <a:chExt cx="217623" cy="792469"/>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478405D7-24D1-4FD8-8B9B-A5491C1ECFBD}"/>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6047" name="Option Button 31" hidden="1">
                <a:extLst>
                  <a:ext uri="{63B3BB69-23CF-44E3-9099-C40C66FF867C}">
                    <a14:compatExt spid="_x0000_s86047"/>
                  </a:ext>
                  <a:ext uri="{FF2B5EF4-FFF2-40B4-BE49-F238E27FC236}">
                    <a16:creationId xmlns:a16="http://schemas.microsoft.com/office/drawing/2014/main" id="{80A7D7DF-79D5-41E2-B69C-A5A51B7F3506}"/>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392211C5-CB16-4B21-85C9-F0DA545E89E5}"/>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6049" name="Option Button 33" hidden="1">
                <a:extLst>
                  <a:ext uri="{63B3BB69-23CF-44E3-9099-C40C66FF867C}">
                    <a14:compatExt spid="_x0000_s86049"/>
                  </a:ext>
                  <a:ext uri="{FF2B5EF4-FFF2-40B4-BE49-F238E27FC236}">
                    <a16:creationId xmlns:a16="http://schemas.microsoft.com/office/drawing/2014/main" id="{71F6CBB5-B732-48E0-B2E0-AB1B558EA2DE}"/>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54127097-83E9-4598-B9FE-4C84BEF5252D}"/>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6051" name="Option Button 35" hidden="1">
                <a:extLst>
                  <a:ext uri="{63B3BB69-23CF-44E3-9099-C40C66FF867C}">
                    <a14:compatExt spid="_x0000_s86051"/>
                  </a:ext>
                  <a:ext uri="{FF2B5EF4-FFF2-40B4-BE49-F238E27FC236}">
                    <a16:creationId xmlns:a16="http://schemas.microsoft.com/office/drawing/2014/main" id="{F0042317-EC6B-4FF7-889E-A8D25A9CA41C}"/>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6052" name="Option Button 36" hidden="1">
                <a:extLst>
                  <a:ext uri="{63B3BB69-23CF-44E3-9099-C40C66FF867C}">
                    <a14:compatExt spid="_x0000_s86052"/>
                  </a:ext>
                  <a:ext uri="{FF2B5EF4-FFF2-40B4-BE49-F238E27FC236}">
                    <a16:creationId xmlns:a16="http://schemas.microsoft.com/office/drawing/2014/main" id="{634C911E-941A-47EE-A6B6-00A23D5ACC1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DC403824-C107-4102-9E0B-F01C1211079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6054" name="Option Button 38" hidden="1">
                <a:extLst>
                  <a:ext uri="{63B3BB69-23CF-44E3-9099-C40C66FF867C}">
                    <a14:compatExt spid="_x0000_s86054"/>
                  </a:ext>
                  <a:ext uri="{FF2B5EF4-FFF2-40B4-BE49-F238E27FC236}">
                    <a16:creationId xmlns:a16="http://schemas.microsoft.com/office/drawing/2014/main" id="{FB154C75-0AA1-49EF-8508-4CB889C4B3C8}"/>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6055" name="Option Button 39" hidden="1">
                <a:extLst>
                  <a:ext uri="{63B3BB69-23CF-44E3-9099-C40C66FF867C}">
                    <a14:compatExt spid="_x0000_s86055"/>
                  </a:ext>
                  <a:ext uri="{FF2B5EF4-FFF2-40B4-BE49-F238E27FC236}">
                    <a16:creationId xmlns:a16="http://schemas.microsoft.com/office/drawing/2014/main" id="{CB7A091D-6319-4419-92F4-12251CC91FB8}"/>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DD2DC3EF-9A0A-464F-B150-C28EE10FC372}"/>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6057" name="Option Button 41" hidden="1">
                <a:extLst>
                  <a:ext uri="{63B3BB69-23CF-44E3-9099-C40C66FF867C}">
                    <a14:compatExt spid="_x0000_s86057"/>
                  </a:ext>
                  <a:ext uri="{FF2B5EF4-FFF2-40B4-BE49-F238E27FC236}">
                    <a16:creationId xmlns:a16="http://schemas.microsoft.com/office/drawing/2014/main" id="{B21C4F54-F95A-4C6E-8321-C9815067FDC3}"/>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6058" name="Option Button 42" hidden="1">
                <a:extLst>
                  <a:ext uri="{63B3BB69-23CF-44E3-9099-C40C66FF867C}">
                    <a14:compatExt spid="_x0000_s86058"/>
                  </a:ext>
                  <a:ext uri="{FF2B5EF4-FFF2-40B4-BE49-F238E27FC236}">
                    <a16:creationId xmlns:a16="http://schemas.microsoft.com/office/drawing/2014/main" id="{5FC58C03-B0E2-4058-99DA-089C7FC92713}"/>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4729544F-EA05-4A46-A9F7-F98929788B25}"/>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6060" name="Option Button 44" hidden="1">
                <a:extLst>
                  <a:ext uri="{63B3BB69-23CF-44E3-9099-C40C66FF867C}">
                    <a14:compatExt spid="_x0000_s86060"/>
                  </a:ext>
                  <a:ext uri="{FF2B5EF4-FFF2-40B4-BE49-F238E27FC236}">
                    <a16:creationId xmlns:a16="http://schemas.microsoft.com/office/drawing/2014/main" id="{E9B80945-F4A3-48E1-98D7-28393FEBD6D1}"/>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14" y="8166106"/>
              <a:chExt cx="208607" cy="749744"/>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A051A52F-3EC4-426D-998B-11268D480A49}"/>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6062" name="Option Button 46" hidden="1">
                <a:extLst>
                  <a:ext uri="{63B3BB69-23CF-44E3-9099-C40C66FF867C}">
                    <a14:compatExt spid="_x0000_s86062"/>
                  </a:ext>
                  <a:ext uri="{FF2B5EF4-FFF2-40B4-BE49-F238E27FC236}">
                    <a16:creationId xmlns:a16="http://schemas.microsoft.com/office/drawing/2014/main" id="{B1609D83-6806-4FF4-99D3-F95A47A3CA90}"/>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53E5B07D-6DBB-430F-8BF8-158AAF5E9DB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DD17E7A6-5CA9-42D6-B201-A3DD22D4051F}"/>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6065" name="Option Button 49" hidden="1">
                <a:extLst>
                  <a:ext uri="{63B3BB69-23CF-44E3-9099-C40C66FF867C}">
                    <a14:compatExt spid="_x0000_s86065"/>
                  </a:ext>
                  <a:ext uri="{FF2B5EF4-FFF2-40B4-BE49-F238E27FC236}">
                    <a16:creationId xmlns:a16="http://schemas.microsoft.com/office/drawing/2014/main" id="{61298AF0-4B8C-4A88-9CDA-955F450FFF7A}"/>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41F426A5-46D1-48C4-AC7E-81F069F696B9}"/>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7042" name="Option Button 2" hidden="1">
                <a:extLst>
                  <a:ext uri="{63B3BB69-23CF-44E3-9099-C40C66FF867C}">
                    <a14:compatExt spid="_x0000_s87042"/>
                  </a:ext>
                  <a:ext uri="{FF2B5EF4-FFF2-40B4-BE49-F238E27FC236}">
                    <a16:creationId xmlns:a16="http://schemas.microsoft.com/office/drawing/2014/main" id="{01CCBF11-4364-4F41-872B-4F33A8010D6E}"/>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30"/>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EF934D5F-8CF4-46D5-AA3E-E147447D9F79}"/>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7044" name="Option Button 4" hidden="1">
                <a:extLst>
                  <a:ext uri="{63B3BB69-23CF-44E3-9099-C40C66FF867C}">
                    <a14:compatExt spid="_x0000_s87044"/>
                  </a:ext>
                  <a:ext uri="{FF2B5EF4-FFF2-40B4-BE49-F238E27FC236}">
                    <a16:creationId xmlns:a16="http://schemas.microsoft.com/office/drawing/2014/main" id="{066FD739-CFE0-4190-AD94-11C23FEDB8CA}"/>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7045" name="Option Button 5" hidden="1">
                <a:extLst>
                  <a:ext uri="{63B3BB69-23CF-44E3-9099-C40C66FF867C}">
                    <a14:compatExt spid="_x0000_s87045"/>
                  </a:ext>
                  <a:ext uri="{FF2B5EF4-FFF2-40B4-BE49-F238E27FC236}">
                    <a16:creationId xmlns:a16="http://schemas.microsoft.com/office/drawing/2014/main" id="{CF1127FA-CBC2-4D19-B743-4AE7876E35F7}"/>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597"/>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5277AED3-5833-43E5-9E0F-BE63F288CA18}"/>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7047" name="Option Button 7" hidden="1">
                <a:extLst>
                  <a:ext uri="{63B3BB69-23CF-44E3-9099-C40C66FF867C}">
                    <a14:compatExt spid="_x0000_s87047"/>
                  </a:ext>
                  <a:ext uri="{FF2B5EF4-FFF2-40B4-BE49-F238E27FC236}">
                    <a16:creationId xmlns:a16="http://schemas.microsoft.com/office/drawing/2014/main" id="{48E5C5EE-DA61-481E-95C1-C93FA31F086A}"/>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7048" name="Option Button 8" hidden="1">
                <a:extLst>
                  <a:ext uri="{63B3BB69-23CF-44E3-9099-C40C66FF867C}">
                    <a14:compatExt spid="_x0000_s87048"/>
                  </a:ext>
                  <a:ext uri="{FF2B5EF4-FFF2-40B4-BE49-F238E27FC236}">
                    <a16:creationId xmlns:a16="http://schemas.microsoft.com/office/drawing/2014/main" id="{539B3E0E-78C5-4081-AB08-4793C49E6030}"/>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4B02AC5F-A739-46CF-BF30-C7FAF23F47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B90754A-A78E-415A-974E-2B7E280F19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9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2322B7FD-1B78-4068-9819-8061F778ED76}"/>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7052" name="Option Button 12" hidden="1">
                <a:extLst>
                  <a:ext uri="{63B3BB69-23CF-44E3-9099-C40C66FF867C}">
                    <a14:compatExt spid="_x0000_s87052"/>
                  </a:ext>
                  <a:ext uri="{FF2B5EF4-FFF2-40B4-BE49-F238E27FC236}">
                    <a16:creationId xmlns:a16="http://schemas.microsoft.com/office/drawing/2014/main" id="{8D06ED45-4D9F-4445-A78F-96C1C3AA5B8D}"/>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E66C4288-E17D-4916-A9C0-44F6719BFC4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DA9F87C0-DF52-43C4-B790-475FED1A7D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FD9E5DBE-9095-4147-B6D6-6C01BF266F5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B036E7FC-9135-4F84-814C-DD190403142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4"/>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356BB218-5746-4254-A2C6-BA49C7F3D52D}"/>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7058" name="Option Button 18" hidden="1">
                <a:extLst>
                  <a:ext uri="{63B3BB69-23CF-44E3-9099-C40C66FF867C}">
                    <a14:compatExt spid="_x0000_s87058"/>
                  </a:ext>
                  <a:ext uri="{FF2B5EF4-FFF2-40B4-BE49-F238E27FC236}">
                    <a16:creationId xmlns:a16="http://schemas.microsoft.com/office/drawing/2014/main" id="{3DACCAF3-6CDD-4C33-A902-F429B29AAA6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7059" name="Option Button 19" hidden="1">
                <a:extLst>
                  <a:ext uri="{63B3BB69-23CF-44E3-9099-C40C66FF867C}">
                    <a14:compatExt spid="_x0000_s87059"/>
                  </a:ext>
                  <a:ext uri="{FF2B5EF4-FFF2-40B4-BE49-F238E27FC236}">
                    <a16:creationId xmlns:a16="http://schemas.microsoft.com/office/drawing/2014/main" id="{62CB0FBF-53EC-4A89-BEA1-F07F37244204}"/>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A4D139BC-2005-4543-B898-4D56F76242C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B052C248-F672-42D6-B86F-B2F6AEDE0A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FF60CBEF-9C88-49C9-A350-064A818947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624EB8A2-5D6A-49A5-8AA5-1003F31ACFF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535F13B-1B75-4627-97B1-8E8DD8BDFD9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43BF453D-9E55-4C64-91AB-ABE70B566EF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B96B4AA1-BA62-480B-9A21-951D7D8F673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90CA5639-E466-4835-A6C8-8A6C895EE83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C4D3D9F7-303B-4E80-87A3-48D7A755FE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CC9A4368-9F89-448B-802A-3C51973FF5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73" y="8168768"/>
              <a:chExt cx="217623" cy="79246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B73B0F37-C255-496E-8F33-A52802904E16}"/>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7071" name="Option Button 31" hidden="1">
                <a:extLst>
                  <a:ext uri="{63B3BB69-23CF-44E3-9099-C40C66FF867C}">
                    <a14:compatExt spid="_x0000_s87071"/>
                  </a:ext>
                  <a:ext uri="{FF2B5EF4-FFF2-40B4-BE49-F238E27FC236}">
                    <a16:creationId xmlns:a16="http://schemas.microsoft.com/office/drawing/2014/main" id="{B7CAE55C-FBB7-4722-9F3A-6424E3627571}"/>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64CAF2BB-519F-44EA-B2D4-00C8614FA6EA}"/>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7073" name="Option Button 33" hidden="1">
                <a:extLst>
                  <a:ext uri="{63B3BB69-23CF-44E3-9099-C40C66FF867C}">
                    <a14:compatExt spid="_x0000_s87073"/>
                  </a:ext>
                  <a:ext uri="{FF2B5EF4-FFF2-40B4-BE49-F238E27FC236}">
                    <a16:creationId xmlns:a16="http://schemas.microsoft.com/office/drawing/2014/main" id="{68F99FC7-937F-4384-A35F-88712EEA22AE}"/>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425D8956-6CE8-4A0E-AA20-48A55EF2FA23}"/>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7075" name="Option Button 35" hidden="1">
                <a:extLst>
                  <a:ext uri="{63B3BB69-23CF-44E3-9099-C40C66FF867C}">
                    <a14:compatExt spid="_x0000_s87075"/>
                  </a:ext>
                  <a:ext uri="{FF2B5EF4-FFF2-40B4-BE49-F238E27FC236}">
                    <a16:creationId xmlns:a16="http://schemas.microsoft.com/office/drawing/2014/main" id="{1025A317-9C56-4B2F-B65A-5D0EB3A8ADE8}"/>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7076" name="Option Button 36" hidden="1">
                <a:extLst>
                  <a:ext uri="{63B3BB69-23CF-44E3-9099-C40C66FF867C}">
                    <a14:compatExt spid="_x0000_s87076"/>
                  </a:ext>
                  <a:ext uri="{FF2B5EF4-FFF2-40B4-BE49-F238E27FC236}">
                    <a16:creationId xmlns:a16="http://schemas.microsoft.com/office/drawing/2014/main" id="{7A0D62BE-0B25-46BB-9FA5-9FFAE4AE1F0A}"/>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C262215D-5D8F-4C67-8CA3-DC29550CD55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7078" name="Option Button 38" hidden="1">
                <a:extLst>
                  <a:ext uri="{63B3BB69-23CF-44E3-9099-C40C66FF867C}">
                    <a14:compatExt spid="_x0000_s87078"/>
                  </a:ext>
                  <a:ext uri="{FF2B5EF4-FFF2-40B4-BE49-F238E27FC236}">
                    <a16:creationId xmlns:a16="http://schemas.microsoft.com/office/drawing/2014/main" id="{A3D08DBC-29F5-4874-9409-E39A0138754C}"/>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7079" name="Option Button 39" hidden="1">
                <a:extLst>
                  <a:ext uri="{63B3BB69-23CF-44E3-9099-C40C66FF867C}">
                    <a14:compatExt spid="_x0000_s87079"/>
                  </a:ext>
                  <a:ext uri="{FF2B5EF4-FFF2-40B4-BE49-F238E27FC236}">
                    <a16:creationId xmlns:a16="http://schemas.microsoft.com/office/drawing/2014/main" id="{8B4FC8C4-B925-4A34-8A96-2F0A5ED03B4F}"/>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7B29F95A-F7C3-4A26-9E64-2AA1C1BD5D09}"/>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7081" name="Option Button 41" hidden="1">
                <a:extLst>
                  <a:ext uri="{63B3BB69-23CF-44E3-9099-C40C66FF867C}">
                    <a14:compatExt spid="_x0000_s87081"/>
                  </a:ext>
                  <a:ext uri="{FF2B5EF4-FFF2-40B4-BE49-F238E27FC236}">
                    <a16:creationId xmlns:a16="http://schemas.microsoft.com/office/drawing/2014/main" id="{20227C11-0643-4172-BA8C-4AB584707DE1}"/>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7082" name="Option Button 42" hidden="1">
                <a:extLst>
                  <a:ext uri="{63B3BB69-23CF-44E3-9099-C40C66FF867C}">
                    <a14:compatExt spid="_x0000_s87082"/>
                  </a:ext>
                  <a:ext uri="{FF2B5EF4-FFF2-40B4-BE49-F238E27FC236}">
                    <a16:creationId xmlns:a16="http://schemas.microsoft.com/office/drawing/2014/main" id="{B83E06DE-9C21-4BC7-AB76-90AE838E360E}"/>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85BF4640-139B-4A01-A26C-9946CA202F6C}"/>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7084" name="Option Button 44" hidden="1">
                <a:extLst>
                  <a:ext uri="{63B3BB69-23CF-44E3-9099-C40C66FF867C}">
                    <a14:compatExt spid="_x0000_s87084"/>
                  </a:ext>
                  <a:ext uri="{FF2B5EF4-FFF2-40B4-BE49-F238E27FC236}">
                    <a16:creationId xmlns:a16="http://schemas.microsoft.com/office/drawing/2014/main" id="{C2D06DEC-B07A-491A-8A2D-A06FC99AA6E2}"/>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14" y="8166106"/>
              <a:chExt cx="208607" cy="74974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1E41C3B4-F40D-4B91-AAE5-8217FDB702C0}"/>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7086" name="Option Button 46" hidden="1">
                <a:extLst>
                  <a:ext uri="{63B3BB69-23CF-44E3-9099-C40C66FF867C}">
                    <a14:compatExt spid="_x0000_s87086"/>
                  </a:ext>
                  <a:ext uri="{FF2B5EF4-FFF2-40B4-BE49-F238E27FC236}">
                    <a16:creationId xmlns:a16="http://schemas.microsoft.com/office/drawing/2014/main" id="{13FD22C7-F247-43B0-BAAE-BEF4306A04C1}"/>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38381168-B1F6-4ABB-8B9E-626EB10B004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9FBC4A2E-1D3D-40B3-BEBB-BD9FF5F16BB7}"/>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7089" name="Option Button 49" hidden="1">
                <a:extLst>
                  <a:ext uri="{63B3BB69-23CF-44E3-9099-C40C66FF867C}">
                    <a14:compatExt spid="_x0000_s87089"/>
                  </a:ext>
                  <a:ext uri="{FF2B5EF4-FFF2-40B4-BE49-F238E27FC236}">
                    <a16:creationId xmlns:a16="http://schemas.microsoft.com/office/drawing/2014/main" id="{FD3505DF-F7CF-4ABE-96C2-3E48F380A447}"/>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5E7374EA-66AF-49F1-B7B5-8D3B0BC29E4D}"/>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8066" name="Option Button 2" hidden="1">
                <a:extLst>
                  <a:ext uri="{63B3BB69-23CF-44E3-9099-C40C66FF867C}">
                    <a14:compatExt spid="_x0000_s88066"/>
                  </a:ext>
                  <a:ext uri="{FF2B5EF4-FFF2-40B4-BE49-F238E27FC236}">
                    <a16:creationId xmlns:a16="http://schemas.microsoft.com/office/drawing/2014/main" id="{4AE79E8E-F43C-4637-AFD6-4E4D95C35ECC}"/>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30"/>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F9B4E75F-CD53-4895-BDF1-CE3033B2D6D4}"/>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8068" name="Option Button 4" hidden="1">
                <a:extLst>
                  <a:ext uri="{63B3BB69-23CF-44E3-9099-C40C66FF867C}">
                    <a14:compatExt spid="_x0000_s88068"/>
                  </a:ext>
                  <a:ext uri="{FF2B5EF4-FFF2-40B4-BE49-F238E27FC236}">
                    <a16:creationId xmlns:a16="http://schemas.microsoft.com/office/drawing/2014/main" id="{355F0E82-5F21-47FD-86F5-667620C9016A}"/>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8069" name="Option Button 5" hidden="1">
                <a:extLst>
                  <a:ext uri="{63B3BB69-23CF-44E3-9099-C40C66FF867C}">
                    <a14:compatExt spid="_x0000_s88069"/>
                  </a:ext>
                  <a:ext uri="{FF2B5EF4-FFF2-40B4-BE49-F238E27FC236}">
                    <a16:creationId xmlns:a16="http://schemas.microsoft.com/office/drawing/2014/main" id="{784102A0-0B0F-4596-B444-868292D92268}"/>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597"/>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183BE22D-CBBE-4A01-8DDF-AABAEAF6F954}"/>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8071" name="Option Button 7" hidden="1">
                <a:extLst>
                  <a:ext uri="{63B3BB69-23CF-44E3-9099-C40C66FF867C}">
                    <a14:compatExt spid="_x0000_s88071"/>
                  </a:ext>
                  <a:ext uri="{FF2B5EF4-FFF2-40B4-BE49-F238E27FC236}">
                    <a16:creationId xmlns:a16="http://schemas.microsoft.com/office/drawing/2014/main" id="{6C8D3684-DDE5-4B11-8CA6-0C2382DA3529}"/>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8072" name="Option Button 8" hidden="1">
                <a:extLst>
                  <a:ext uri="{63B3BB69-23CF-44E3-9099-C40C66FF867C}">
                    <a14:compatExt spid="_x0000_s88072"/>
                  </a:ext>
                  <a:ext uri="{FF2B5EF4-FFF2-40B4-BE49-F238E27FC236}">
                    <a16:creationId xmlns:a16="http://schemas.microsoft.com/office/drawing/2014/main" id="{B2E3CA3E-9553-470B-9EF0-5DA55FA4F949}"/>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4AD909E9-B237-427C-B3EA-D79DD06E93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DF3D55F9-6D3E-46B4-A049-D98514B4DB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9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604EA73B-A496-4CBC-8CA0-0D893F88ACEC}"/>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8076" name="Option Button 12" hidden="1">
                <a:extLst>
                  <a:ext uri="{63B3BB69-23CF-44E3-9099-C40C66FF867C}">
                    <a14:compatExt spid="_x0000_s88076"/>
                  </a:ext>
                  <a:ext uri="{FF2B5EF4-FFF2-40B4-BE49-F238E27FC236}">
                    <a16:creationId xmlns:a16="http://schemas.microsoft.com/office/drawing/2014/main" id="{BC2864FA-CB55-4266-845B-E6744957E0A6}"/>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293D564C-3F7F-4D74-BD6E-427C3A467C5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A58F637A-FB66-4AE9-9358-0F45A3A9FA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5BDFC3E7-9140-40B5-AD76-30C936A319E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695F7E9A-DF53-4C59-BFDA-2E34176AF3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4"/>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988C9002-CEBC-492B-B63D-25D030417C12}"/>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8082" name="Option Button 18" hidden="1">
                <a:extLst>
                  <a:ext uri="{63B3BB69-23CF-44E3-9099-C40C66FF867C}">
                    <a14:compatExt spid="_x0000_s88082"/>
                  </a:ext>
                  <a:ext uri="{FF2B5EF4-FFF2-40B4-BE49-F238E27FC236}">
                    <a16:creationId xmlns:a16="http://schemas.microsoft.com/office/drawing/2014/main" id="{D9B4EDBD-C225-4DC5-95AF-5C71D441E196}"/>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8083" name="Option Button 19" hidden="1">
                <a:extLst>
                  <a:ext uri="{63B3BB69-23CF-44E3-9099-C40C66FF867C}">
                    <a14:compatExt spid="_x0000_s88083"/>
                  </a:ext>
                  <a:ext uri="{FF2B5EF4-FFF2-40B4-BE49-F238E27FC236}">
                    <a16:creationId xmlns:a16="http://schemas.microsoft.com/office/drawing/2014/main" id="{66F49DFA-EF72-4F7D-9DB0-51239E66E896}"/>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154847E3-8E78-4266-943A-8DC43D479D0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22C3F677-5034-4C12-9E79-023F84F73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F3750C5C-B5A1-4514-89AE-D8914FFEDEE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EAD0E18B-C819-4546-9855-513144F81FA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5F27F79A-E480-4E1F-9D71-F45F682BC15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E29F268C-BF84-4B36-80F4-484B306ABA0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61B53819-3BD5-4196-A7AB-71C913D806F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28267901-AFBD-4400-9F36-CA783131E8B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F6C8978D-3EEC-4ECA-88EC-C99F733556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9986C1AF-E116-484A-AFB7-1D8A582A49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73" y="8168768"/>
              <a:chExt cx="217623" cy="792469"/>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E6EF13D9-71BB-48E2-A513-CD13A193665D}"/>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F487376-09AE-4339-8A23-60570275D9AD}"/>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9D597E6D-CDCD-4CA5-854D-E2471CCFD4A3}"/>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8097" name="Option Button 33" hidden="1">
                <a:extLst>
                  <a:ext uri="{63B3BB69-23CF-44E3-9099-C40C66FF867C}">
                    <a14:compatExt spid="_x0000_s88097"/>
                  </a:ext>
                  <a:ext uri="{FF2B5EF4-FFF2-40B4-BE49-F238E27FC236}">
                    <a16:creationId xmlns:a16="http://schemas.microsoft.com/office/drawing/2014/main" id="{C64897EF-3FD7-474D-ADFA-3BA8CDB1A2E4}"/>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FD845AEB-BA21-435A-82FA-5738F139C448}"/>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8099" name="Option Button 35" hidden="1">
                <a:extLst>
                  <a:ext uri="{63B3BB69-23CF-44E3-9099-C40C66FF867C}">
                    <a14:compatExt spid="_x0000_s88099"/>
                  </a:ext>
                  <a:ext uri="{FF2B5EF4-FFF2-40B4-BE49-F238E27FC236}">
                    <a16:creationId xmlns:a16="http://schemas.microsoft.com/office/drawing/2014/main" id="{ADD29D29-DA6C-41F3-9180-50681887FC21}"/>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8100" name="Option Button 36" hidden="1">
                <a:extLst>
                  <a:ext uri="{63B3BB69-23CF-44E3-9099-C40C66FF867C}">
                    <a14:compatExt spid="_x0000_s88100"/>
                  </a:ext>
                  <a:ext uri="{FF2B5EF4-FFF2-40B4-BE49-F238E27FC236}">
                    <a16:creationId xmlns:a16="http://schemas.microsoft.com/office/drawing/2014/main" id="{AF9EEC63-2D82-47BD-9F92-C80E140BB4CB}"/>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2C222E1D-9440-4960-A089-A5012489BD47}"/>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8102" name="Option Button 38" hidden="1">
                <a:extLst>
                  <a:ext uri="{63B3BB69-23CF-44E3-9099-C40C66FF867C}">
                    <a14:compatExt spid="_x0000_s88102"/>
                  </a:ext>
                  <a:ext uri="{FF2B5EF4-FFF2-40B4-BE49-F238E27FC236}">
                    <a16:creationId xmlns:a16="http://schemas.microsoft.com/office/drawing/2014/main" id="{1769B7E9-81D1-4F4C-942A-C8F36309ABF1}"/>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E3538B2-4FE8-4912-94B4-354260C239A7}"/>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F415B8C0-18F2-4F33-ABC4-0DF5E2FE0065}"/>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8105" name="Option Button 41" hidden="1">
                <a:extLst>
                  <a:ext uri="{63B3BB69-23CF-44E3-9099-C40C66FF867C}">
                    <a14:compatExt spid="_x0000_s88105"/>
                  </a:ext>
                  <a:ext uri="{FF2B5EF4-FFF2-40B4-BE49-F238E27FC236}">
                    <a16:creationId xmlns:a16="http://schemas.microsoft.com/office/drawing/2014/main" id="{66BFE287-7784-4DE0-A9DF-326F82111899}"/>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8106" name="Option Button 42" hidden="1">
                <a:extLst>
                  <a:ext uri="{63B3BB69-23CF-44E3-9099-C40C66FF867C}">
                    <a14:compatExt spid="_x0000_s88106"/>
                  </a:ext>
                  <a:ext uri="{FF2B5EF4-FFF2-40B4-BE49-F238E27FC236}">
                    <a16:creationId xmlns:a16="http://schemas.microsoft.com/office/drawing/2014/main" id="{10E3EEE0-CC07-4DC2-AFFC-A317D0CBD1CD}"/>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B050627E-A201-4EEB-9AB7-075BF1188711}"/>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8108" name="Option Button 44" hidden="1">
                <a:extLst>
                  <a:ext uri="{63B3BB69-23CF-44E3-9099-C40C66FF867C}">
                    <a14:compatExt spid="_x0000_s88108"/>
                  </a:ext>
                  <a:ext uri="{FF2B5EF4-FFF2-40B4-BE49-F238E27FC236}">
                    <a16:creationId xmlns:a16="http://schemas.microsoft.com/office/drawing/2014/main" id="{8F45779E-FC1D-47DF-AF28-439F86479769}"/>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14" y="8166106"/>
              <a:chExt cx="208607" cy="749744"/>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EC82A94F-04DA-4031-A9B9-79B14E88CBB3}"/>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8110" name="Option Button 46" hidden="1">
                <a:extLst>
                  <a:ext uri="{63B3BB69-23CF-44E3-9099-C40C66FF867C}">
                    <a14:compatExt spid="_x0000_s88110"/>
                  </a:ext>
                  <a:ext uri="{FF2B5EF4-FFF2-40B4-BE49-F238E27FC236}">
                    <a16:creationId xmlns:a16="http://schemas.microsoft.com/office/drawing/2014/main" id="{861DB18C-A1BF-4EE9-929C-DA45CCE03575}"/>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677D54EB-536F-4D58-BC25-0F94E792694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7E827985-6D03-467F-AEBF-15B5498EFDEC}"/>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8113" name="Option Button 49" hidden="1">
                <a:extLst>
                  <a:ext uri="{63B3BB69-23CF-44E3-9099-C40C66FF867C}">
                    <a14:compatExt spid="_x0000_s88113"/>
                  </a:ext>
                  <a:ext uri="{FF2B5EF4-FFF2-40B4-BE49-F238E27FC236}">
                    <a16:creationId xmlns:a16="http://schemas.microsoft.com/office/drawing/2014/main" id="{B4C9A5D8-F34D-4E7D-994F-2A1801CCCD41}"/>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9D6384B6-1037-4162-9FD3-1389C02CAC42}"/>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89090" name="Option Button 2" hidden="1">
                <a:extLst>
                  <a:ext uri="{63B3BB69-23CF-44E3-9099-C40C66FF867C}">
                    <a14:compatExt spid="_x0000_s89090"/>
                  </a:ext>
                  <a:ext uri="{FF2B5EF4-FFF2-40B4-BE49-F238E27FC236}">
                    <a16:creationId xmlns:a16="http://schemas.microsoft.com/office/drawing/2014/main" id="{FC02CDB7-E10F-4BB8-A799-52C86D5AAD6F}"/>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30"/>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C3D1A45C-1C4C-4BA7-82B1-D541B9F5AF1A}"/>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89092" name="Option Button 4" hidden="1">
                <a:extLst>
                  <a:ext uri="{63B3BB69-23CF-44E3-9099-C40C66FF867C}">
                    <a14:compatExt spid="_x0000_s89092"/>
                  </a:ext>
                  <a:ext uri="{FF2B5EF4-FFF2-40B4-BE49-F238E27FC236}">
                    <a16:creationId xmlns:a16="http://schemas.microsoft.com/office/drawing/2014/main" id="{766239E6-8FE5-4CA8-947C-C0E4E89CCAA3}"/>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89093" name="Option Button 5" hidden="1">
                <a:extLst>
                  <a:ext uri="{63B3BB69-23CF-44E3-9099-C40C66FF867C}">
                    <a14:compatExt spid="_x0000_s89093"/>
                  </a:ext>
                  <a:ext uri="{FF2B5EF4-FFF2-40B4-BE49-F238E27FC236}">
                    <a16:creationId xmlns:a16="http://schemas.microsoft.com/office/drawing/2014/main" id="{F47FE381-BB32-42C5-AE55-343A987D657A}"/>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597"/>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2059D8BE-CB60-4328-8C89-C982C9F9348E}"/>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89095" name="Option Button 7" hidden="1">
                <a:extLst>
                  <a:ext uri="{63B3BB69-23CF-44E3-9099-C40C66FF867C}">
                    <a14:compatExt spid="_x0000_s89095"/>
                  </a:ext>
                  <a:ext uri="{FF2B5EF4-FFF2-40B4-BE49-F238E27FC236}">
                    <a16:creationId xmlns:a16="http://schemas.microsoft.com/office/drawing/2014/main" id="{5405D55C-050F-4927-A8BB-A1A1CA63822F}"/>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89096" name="Option Button 8" hidden="1">
                <a:extLst>
                  <a:ext uri="{63B3BB69-23CF-44E3-9099-C40C66FF867C}">
                    <a14:compatExt spid="_x0000_s89096"/>
                  </a:ext>
                  <a:ext uri="{FF2B5EF4-FFF2-40B4-BE49-F238E27FC236}">
                    <a16:creationId xmlns:a16="http://schemas.microsoft.com/office/drawing/2014/main" id="{8936F827-1FC1-488F-8EDE-5738093C92CF}"/>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FFEF7D66-81C5-48C7-B541-5E5DB53418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8510A78A-EE3A-48CE-8A6E-E8F2759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9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7C716585-81C3-45DD-BEDA-440F831AB4F7}"/>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89100" name="Option Button 12" hidden="1">
                <a:extLst>
                  <a:ext uri="{63B3BB69-23CF-44E3-9099-C40C66FF867C}">
                    <a14:compatExt spid="_x0000_s89100"/>
                  </a:ext>
                  <a:ext uri="{FF2B5EF4-FFF2-40B4-BE49-F238E27FC236}">
                    <a16:creationId xmlns:a16="http://schemas.microsoft.com/office/drawing/2014/main" id="{82A0812D-4813-433E-B0A5-D26A29471388}"/>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F4A2742F-4E27-40F7-991C-8629A921CBB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D1EA0B11-32CF-4DDE-BDA3-E8968119361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10699968-997C-4661-B5C2-7CDA5C43CD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7B50AAD4-778F-4204-AFDB-FDDD2BCCAD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4"/>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4C432942-CC0A-4D74-B22F-0327D728B770}"/>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89106" name="Option Button 18" hidden="1">
                <a:extLst>
                  <a:ext uri="{63B3BB69-23CF-44E3-9099-C40C66FF867C}">
                    <a14:compatExt spid="_x0000_s89106"/>
                  </a:ext>
                  <a:ext uri="{FF2B5EF4-FFF2-40B4-BE49-F238E27FC236}">
                    <a16:creationId xmlns:a16="http://schemas.microsoft.com/office/drawing/2014/main" id="{204C5FA8-FC3C-4662-A57D-90B20C5ACB3A}"/>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6A4C08A-0B7D-4A6B-A38C-27229ACAE197}"/>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CDFC55E9-645B-4D90-9648-7302707526C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67BFCB0-D296-4078-9766-33068FF61AF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E7B48CA4-EED4-46F9-AAA2-B6F3EE31F2D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B7A66884-3B6E-4B4C-81C1-7637D85AEB0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7DCF2EF0-8B1F-4537-9D6D-02F5A320A09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E7E17F60-E41C-4814-B534-93AD36357A3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12B716A9-1C0A-47B2-B2D0-8DAFC125AA7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DEC0844D-370E-4A94-9BAE-76C89DDACFF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907A00DC-D7AA-43C9-86C5-B21CCE3C9C0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F0C72415-CB26-47C9-BA51-B118F0A7EEA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73" y="8168768"/>
              <a:chExt cx="217623" cy="79246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F6AE6308-11F4-4423-BF77-D5A787E62B4E}"/>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89119" name="Option Button 31" hidden="1">
                <a:extLst>
                  <a:ext uri="{63B3BB69-23CF-44E3-9099-C40C66FF867C}">
                    <a14:compatExt spid="_x0000_s89119"/>
                  </a:ext>
                  <a:ext uri="{FF2B5EF4-FFF2-40B4-BE49-F238E27FC236}">
                    <a16:creationId xmlns:a16="http://schemas.microsoft.com/office/drawing/2014/main" id="{E3C33389-6B59-4C7E-8AB3-430875E61D2D}"/>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F4C70D02-7AD0-49BE-9038-9BC7C6A16714}"/>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89121" name="Option Button 33" hidden="1">
                <a:extLst>
                  <a:ext uri="{63B3BB69-23CF-44E3-9099-C40C66FF867C}">
                    <a14:compatExt spid="_x0000_s89121"/>
                  </a:ext>
                  <a:ext uri="{FF2B5EF4-FFF2-40B4-BE49-F238E27FC236}">
                    <a16:creationId xmlns:a16="http://schemas.microsoft.com/office/drawing/2014/main" id="{9FDDCAE6-25AE-47A1-80AF-EC75B3F71593}"/>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B2B5BF45-F72F-42D4-ADD5-E82FCDB5FEA6}"/>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89123" name="Option Button 35" hidden="1">
                <a:extLst>
                  <a:ext uri="{63B3BB69-23CF-44E3-9099-C40C66FF867C}">
                    <a14:compatExt spid="_x0000_s89123"/>
                  </a:ext>
                  <a:ext uri="{FF2B5EF4-FFF2-40B4-BE49-F238E27FC236}">
                    <a16:creationId xmlns:a16="http://schemas.microsoft.com/office/drawing/2014/main" id="{FD3BB6B1-D13C-4424-A45D-08EAAFE9F7E9}"/>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89124" name="Option Button 36" hidden="1">
                <a:extLst>
                  <a:ext uri="{63B3BB69-23CF-44E3-9099-C40C66FF867C}">
                    <a14:compatExt spid="_x0000_s89124"/>
                  </a:ext>
                  <a:ext uri="{FF2B5EF4-FFF2-40B4-BE49-F238E27FC236}">
                    <a16:creationId xmlns:a16="http://schemas.microsoft.com/office/drawing/2014/main" id="{955E7906-1812-42D8-BF67-80F76D295FE4}"/>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6DA05482-8123-47F0-AA81-CE2B6E48012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89126" name="Option Button 38" hidden="1">
                <a:extLst>
                  <a:ext uri="{63B3BB69-23CF-44E3-9099-C40C66FF867C}">
                    <a14:compatExt spid="_x0000_s89126"/>
                  </a:ext>
                  <a:ext uri="{FF2B5EF4-FFF2-40B4-BE49-F238E27FC236}">
                    <a16:creationId xmlns:a16="http://schemas.microsoft.com/office/drawing/2014/main" id="{38FCB9B7-AEF1-4750-91A3-A0F875081797}"/>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C5D2623-B7F2-4D54-9BB1-2817A8D323F8}"/>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18C2D9FD-7FC8-4C2F-ABD4-378CD7F67B77}"/>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89129" name="Option Button 41" hidden="1">
                <a:extLst>
                  <a:ext uri="{63B3BB69-23CF-44E3-9099-C40C66FF867C}">
                    <a14:compatExt spid="_x0000_s89129"/>
                  </a:ext>
                  <a:ext uri="{FF2B5EF4-FFF2-40B4-BE49-F238E27FC236}">
                    <a16:creationId xmlns:a16="http://schemas.microsoft.com/office/drawing/2014/main" id="{E69DBC36-9C09-4EAF-95AE-41E10F4E1F3A}"/>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89130" name="Option Button 42" hidden="1">
                <a:extLst>
                  <a:ext uri="{63B3BB69-23CF-44E3-9099-C40C66FF867C}">
                    <a14:compatExt spid="_x0000_s89130"/>
                  </a:ext>
                  <a:ext uri="{FF2B5EF4-FFF2-40B4-BE49-F238E27FC236}">
                    <a16:creationId xmlns:a16="http://schemas.microsoft.com/office/drawing/2014/main" id="{9108DB24-CA59-40B8-8669-974ED48F1E66}"/>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1816EED9-6028-44AD-9081-F7E3865DC968}"/>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89132" name="Option Button 44" hidden="1">
                <a:extLst>
                  <a:ext uri="{63B3BB69-23CF-44E3-9099-C40C66FF867C}">
                    <a14:compatExt spid="_x0000_s89132"/>
                  </a:ext>
                  <a:ext uri="{FF2B5EF4-FFF2-40B4-BE49-F238E27FC236}">
                    <a16:creationId xmlns:a16="http://schemas.microsoft.com/office/drawing/2014/main" id="{27A3C681-F0DA-4A0B-BA81-DE32C1BCDF4A}"/>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14" y="8166106"/>
              <a:chExt cx="208607" cy="74974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2A426388-2530-4FCF-88B9-6FDF4EE6828E}"/>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89134" name="Option Button 46" hidden="1">
                <a:extLst>
                  <a:ext uri="{63B3BB69-23CF-44E3-9099-C40C66FF867C}">
                    <a14:compatExt spid="_x0000_s89134"/>
                  </a:ext>
                  <a:ext uri="{FF2B5EF4-FFF2-40B4-BE49-F238E27FC236}">
                    <a16:creationId xmlns:a16="http://schemas.microsoft.com/office/drawing/2014/main" id="{25A0753D-A60C-4872-A2CB-FD09AC3B22C8}"/>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29B38916-FBBB-496D-82B5-05298E4C92C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4143011-8AE1-46F2-92CE-F483AF2D6D98}"/>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89137" name="Option Button 49" hidden="1">
                <a:extLst>
                  <a:ext uri="{63B3BB69-23CF-44E3-9099-C40C66FF867C}">
                    <a14:compatExt spid="_x0000_s89137"/>
                  </a:ext>
                  <a:ext uri="{FF2B5EF4-FFF2-40B4-BE49-F238E27FC236}">
                    <a16:creationId xmlns:a16="http://schemas.microsoft.com/office/drawing/2014/main" id="{347472CE-13F4-40CB-A3B2-D709203FD76D}"/>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F98DDDEF-57CE-4EB7-97A5-FA028A1EA231}"/>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0114" name="Option Button 2" hidden="1">
                <a:extLst>
                  <a:ext uri="{63B3BB69-23CF-44E3-9099-C40C66FF867C}">
                    <a14:compatExt spid="_x0000_s90114"/>
                  </a:ext>
                  <a:ext uri="{FF2B5EF4-FFF2-40B4-BE49-F238E27FC236}">
                    <a16:creationId xmlns:a16="http://schemas.microsoft.com/office/drawing/2014/main" id="{5E0E13A5-2258-4138-8F37-254FFBEC4616}"/>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30"/>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9230F87E-99A2-447D-BE63-7D0E9FD36B9D}"/>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0116" name="Option Button 4" hidden="1">
                <a:extLst>
                  <a:ext uri="{63B3BB69-23CF-44E3-9099-C40C66FF867C}">
                    <a14:compatExt spid="_x0000_s90116"/>
                  </a:ext>
                  <a:ext uri="{FF2B5EF4-FFF2-40B4-BE49-F238E27FC236}">
                    <a16:creationId xmlns:a16="http://schemas.microsoft.com/office/drawing/2014/main" id="{41B4C532-D534-4E93-BD9D-F97A3F93A879}"/>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0117" name="Option Button 5" hidden="1">
                <a:extLst>
                  <a:ext uri="{63B3BB69-23CF-44E3-9099-C40C66FF867C}">
                    <a14:compatExt spid="_x0000_s90117"/>
                  </a:ext>
                  <a:ext uri="{FF2B5EF4-FFF2-40B4-BE49-F238E27FC236}">
                    <a16:creationId xmlns:a16="http://schemas.microsoft.com/office/drawing/2014/main" id="{4F9A673B-7B2A-48D9-A4B4-3476F4465DFF}"/>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597"/>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683087EC-D32E-482B-9344-69D82A28D517}"/>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0119" name="Option Button 7" hidden="1">
                <a:extLst>
                  <a:ext uri="{63B3BB69-23CF-44E3-9099-C40C66FF867C}">
                    <a14:compatExt spid="_x0000_s90119"/>
                  </a:ext>
                  <a:ext uri="{FF2B5EF4-FFF2-40B4-BE49-F238E27FC236}">
                    <a16:creationId xmlns:a16="http://schemas.microsoft.com/office/drawing/2014/main" id="{D1DD947D-655F-4323-8181-C3328E48B0FE}"/>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0120" name="Option Button 8" hidden="1">
                <a:extLst>
                  <a:ext uri="{63B3BB69-23CF-44E3-9099-C40C66FF867C}">
                    <a14:compatExt spid="_x0000_s90120"/>
                  </a:ext>
                  <a:ext uri="{FF2B5EF4-FFF2-40B4-BE49-F238E27FC236}">
                    <a16:creationId xmlns:a16="http://schemas.microsoft.com/office/drawing/2014/main" id="{791736BE-B304-472E-91F3-E9938E16855F}"/>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D804BD9B-A03C-4509-9C45-6A3AC9B0F4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EFC1FE0D-088E-4151-A2D1-11AC74B6F8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9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C57E99D5-5A06-4FF2-B20D-40D995ADBE25}"/>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0124" name="Option Button 12" hidden="1">
                <a:extLst>
                  <a:ext uri="{63B3BB69-23CF-44E3-9099-C40C66FF867C}">
                    <a14:compatExt spid="_x0000_s90124"/>
                  </a:ext>
                  <a:ext uri="{FF2B5EF4-FFF2-40B4-BE49-F238E27FC236}">
                    <a16:creationId xmlns:a16="http://schemas.microsoft.com/office/drawing/2014/main" id="{99ED372E-5A91-4CBB-B5DB-AFE1C2219A76}"/>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C150C970-0835-4A8A-A997-4DE6BCACF20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F26BE3F6-D9D7-49A1-9E35-AC62398A961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3A67031D-9D3E-4F8F-B83F-4646E665B76D}"/>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2DC4A951-0D41-42C6-92FE-0D84F498176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4"/>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17022A3C-9860-4D0A-8176-7C357065F20F}"/>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0130" name="Option Button 18" hidden="1">
                <a:extLst>
                  <a:ext uri="{63B3BB69-23CF-44E3-9099-C40C66FF867C}">
                    <a14:compatExt spid="_x0000_s90130"/>
                  </a:ext>
                  <a:ext uri="{FF2B5EF4-FFF2-40B4-BE49-F238E27FC236}">
                    <a16:creationId xmlns:a16="http://schemas.microsoft.com/office/drawing/2014/main" id="{6055E30E-EDBC-4702-9ED2-55F6994E642D}"/>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0131" name="Option Button 19" hidden="1">
                <a:extLst>
                  <a:ext uri="{63B3BB69-23CF-44E3-9099-C40C66FF867C}">
                    <a14:compatExt spid="_x0000_s90131"/>
                  </a:ext>
                  <a:ext uri="{FF2B5EF4-FFF2-40B4-BE49-F238E27FC236}">
                    <a16:creationId xmlns:a16="http://schemas.microsoft.com/office/drawing/2014/main" id="{DC7653B9-EFD9-451A-9280-5B276B37A4BA}"/>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4A732AD8-3B86-4E8F-9A91-8833D0DEE5A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BCAD3C4-092A-446D-B5C3-05D1902DD2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17C3E8A0-09BF-469B-9BB1-784909D338B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C0958748-0B2F-4B09-9499-04149CB9CBC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131ADAD9-6D8F-4401-91E4-71AB7F1B8B6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176E6A72-F8EF-4849-8D31-7671BCC0918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979514F4-2E02-4A91-A67E-3862C4C1E2C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E1317C73-4545-4041-AEBC-C6D6003146E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6F76C0AD-458A-42E7-BCC7-CC8496D7591A}"/>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6847BE11-5C1B-4830-991F-89F46FDF6E1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73" y="8168768"/>
              <a:chExt cx="217623" cy="792469"/>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70B03D97-7D10-486C-9EFC-3696959E5269}"/>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0143" name="Option Button 31" hidden="1">
                <a:extLst>
                  <a:ext uri="{63B3BB69-23CF-44E3-9099-C40C66FF867C}">
                    <a14:compatExt spid="_x0000_s90143"/>
                  </a:ext>
                  <a:ext uri="{FF2B5EF4-FFF2-40B4-BE49-F238E27FC236}">
                    <a16:creationId xmlns:a16="http://schemas.microsoft.com/office/drawing/2014/main" id="{23A17D07-EB1C-4AC8-8F37-07DBB0FCF98C}"/>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B77C4D3C-61EB-4334-A875-4044E050F868}"/>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0145" name="Option Button 33" hidden="1">
                <a:extLst>
                  <a:ext uri="{63B3BB69-23CF-44E3-9099-C40C66FF867C}">
                    <a14:compatExt spid="_x0000_s90145"/>
                  </a:ext>
                  <a:ext uri="{FF2B5EF4-FFF2-40B4-BE49-F238E27FC236}">
                    <a16:creationId xmlns:a16="http://schemas.microsoft.com/office/drawing/2014/main" id="{FFBCAAE8-765B-408C-A858-3263950AB49B}"/>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4EF6B389-627C-479A-B5CD-33F004A55875}"/>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2B7099B-7626-4760-AE0A-9F90A1A07794}"/>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0148" name="Option Button 36" hidden="1">
                <a:extLst>
                  <a:ext uri="{63B3BB69-23CF-44E3-9099-C40C66FF867C}">
                    <a14:compatExt spid="_x0000_s90148"/>
                  </a:ext>
                  <a:ext uri="{FF2B5EF4-FFF2-40B4-BE49-F238E27FC236}">
                    <a16:creationId xmlns:a16="http://schemas.microsoft.com/office/drawing/2014/main" id="{67E98D96-3A41-4253-94CE-7919D7C6F013}"/>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A3D7DE2C-31E4-40C7-B737-F9A66EFD4852}"/>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0150" name="Option Button 38" hidden="1">
                <a:extLst>
                  <a:ext uri="{63B3BB69-23CF-44E3-9099-C40C66FF867C}">
                    <a14:compatExt spid="_x0000_s90150"/>
                  </a:ext>
                  <a:ext uri="{FF2B5EF4-FFF2-40B4-BE49-F238E27FC236}">
                    <a16:creationId xmlns:a16="http://schemas.microsoft.com/office/drawing/2014/main" id="{7F6FD037-4697-46CA-84A7-8582C8C918A6}"/>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0151" name="Option Button 39" hidden="1">
                <a:extLst>
                  <a:ext uri="{63B3BB69-23CF-44E3-9099-C40C66FF867C}">
                    <a14:compatExt spid="_x0000_s90151"/>
                  </a:ext>
                  <a:ext uri="{FF2B5EF4-FFF2-40B4-BE49-F238E27FC236}">
                    <a16:creationId xmlns:a16="http://schemas.microsoft.com/office/drawing/2014/main" id="{E8F7A4DB-72A9-4615-90FC-37714F8B145D}"/>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F8CE25A6-255D-4C48-AC7F-06962AFA827F}"/>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0153" name="Option Button 41" hidden="1">
                <a:extLst>
                  <a:ext uri="{63B3BB69-23CF-44E3-9099-C40C66FF867C}">
                    <a14:compatExt spid="_x0000_s90153"/>
                  </a:ext>
                  <a:ext uri="{FF2B5EF4-FFF2-40B4-BE49-F238E27FC236}">
                    <a16:creationId xmlns:a16="http://schemas.microsoft.com/office/drawing/2014/main" id="{D08222BC-2CCE-45F0-B774-B6E02CFD006E}"/>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0154" name="Option Button 42" hidden="1">
                <a:extLst>
                  <a:ext uri="{63B3BB69-23CF-44E3-9099-C40C66FF867C}">
                    <a14:compatExt spid="_x0000_s90154"/>
                  </a:ext>
                  <a:ext uri="{FF2B5EF4-FFF2-40B4-BE49-F238E27FC236}">
                    <a16:creationId xmlns:a16="http://schemas.microsoft.com/office/drawing/2014/main" id="{87CB8EB4-EAE5-4BED-92BB-DFE31CE62AE3}"/>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5D080AF0-2E46-45E2-882C-7DE6B8613677}"/>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0156" name="Option Button 44" hidden="1">
                <a:extLst>
                  <a:ext uri="{63B3BB69-23CF-44E3-9099-C40C66FF867C}">
                    <a14:compatExt spid="_x0000_s90156"/>
                  </a:ext>
                  <a:ext uri="{FF2B5EF4-FFF2-40B4-BE49-F238E27FC236}">
                    <a16:creationId xmlns:a16="http://schemas.microsoft.com/office/drawing/2014/main" id="{6C78B493-390B-4109-AB1E-6E714ADBDEE5}"/>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14" y="8166106"/>
              <a:chExt cx="208607" cy="749744"/>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4B02EB0-97EE-4FE8-A0FF-97201699FE7B}"/>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0158" name="Option Button 46" hidden="1">
                <a:extLst>
                  <a:ext uri="{63B3BB69-23CF-44E3-9099-C40C66FF867C}">
                    <a14:compatExt spid="_x0000_s90158"/>
                  </a:ext>
                  <a:ext uri="{FF2B5EF4-FFF2-40B4-BE49-F238E27FC236}">
                    <a16:creationId xmlns:a16="http://schemas.microsoft.com/office/drawing/2014/main" id="{710DA51A-D085-4A15-B1E7-D0A6A4B5DCD2}"/>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C5FE0DD1-3EB3-4CFC-B258-CC9F55B753DE}"/>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9AA9766F-C202-40A1-88CE-D86892D1A0C3}"/>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0161" name="Option Button 49" hidden="1">
                <a:extLst>
                  <a:ext uri="{63B3BB69-23CF-44E3-9099-C40C66FF867C}">
                    <a14:compatExt spid="_x0000_s90161"/>
                  </a:ext>
                  <a:ext uri="{FF2B5EF4-FFF2-40B4-BE49-F238E27FC236}">
                    <a16:creationId xmlns:a16="http://schemas.microsoft.com/office/drawing/2014/main" id="{D222C8C4-7504-4B86-8048-FEAC5210841F}"/>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E58EE27E-99E0-45A6-B4CA-013EAAC6F687}"/>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a:t>
                </a:r>
              </a:p>
            </xdr:txBody>
          </xdr:sp>
          <xdr:sp macro="" textlink="">
            <xdr:nvSpPr>
              <xdr:cNvPr id="91138" name="Option Button 2" hidden="1">
                <a:extLst>
                  <a:ext uri="{63B3BB69-23CF-44E3-9099-C40C66FF867C}">
                    <a14:compatExt spid="_x0000_s91138"/>
                  </a:ext>
                  <a:ext uri="{FF2B5EF4-FFF2-40B4-BE49-F238E27FC236}">
                    <a16:creationId xmlns:a16="http://schemas.microsoft.com/office/drawing/2014/main" id="{C93D6027-8A62-4EED-A365-F5889D934189}"/>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30"/>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385E78A-B85A-4A76-8AC6-E10426511AAC}"/>
                  </a:ext>
                </a:extLst>
              </xdr:cNvPr>
              <xdr:cNvSpPr/>
            </xdr:nvSpPr>
            <xdr:spPr bwMode="auto">
              <a:xfrm>
                <a:off x="4479758" y="449630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a:t>
                </a:r>
              </a:p>
            </xdr:txBody>
          </xdr:sp>
          <xdr:sp macro="" textlink="">
            <xdr:nvSpPr>
              <xdr:cNvPr id="91140" name="Option Button 4" hidden="1">
                <a:extLst>
                  <a:ext uri="{63B3BB69-23CF-44E3-9099-C40C66FF867C}">
                    <a14:compatExt spid="_x0000_s91140"/>
                  </a:ext>
                  <a:ext uri="{FF2B5EF4-FFF2-40B4-BE49-F238E27FC236}">
                    <a16:creationId xmlns:a16="http://schemas.microsoft.com/office/drawing/2014/main" id="{EF86197C-6007-4607-8DCD-6FF89148EC6A}"/>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a:t>
                </a:r>
              </a:p>
            </xdr:txBody>
          </xdr:sp>
          <xdr:sp macro="" textlink="">
            <xdr:nvSpPr>
              <xdr:cNvPr id="91141" name="Option Button 5" hidden="1">
                <a:extLst>
                  <a:ext uri="{63B3BB69-23CF-44E3-9099-C40C66FF867C}">
                    <a14:compatExt spid="_x0000_s91141"/>
                  </a:ext>
                  <a:ext uri="{FF2B5EF4-FFF2-40B4-BE49-F238E27FC236}">
                    <a16:creationId xmlns:a16="http://schemas.microsoft.com/office/drawing/2014/main" id="{14A3F524-B928-4CBB-A84B-4ED735E3BF76}"/>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597"/>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19FA4B37-BBD9-41B6-89C2-BA4AF352FB96}"/>
                  </a:ext>
                </a:extLst>
              </xdr:cNvPr>
              <xdr:cNvSpPr/>
            </xdr:nvSpPr>
            <xdr:spPr bwMode="auto">
              <a:xfrm>
                <a:off x="4549825" y="545659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6</a:t>
                </a:r>
              </a:p>
            </xdr:txBody>
          </xdr:sp>
          <xdr:sp macro="" textlink="">
            <xdr:nvSpPr>
              <xdr:cNvPr id="91143" name="Option Button 7" hidden="1">
                <a:extLst>
                  <a:ext uri="{63B3BB69-23CF-44E3-9099-C40C66FF867C}">
                    <a14:compatExt spid="_x0000_s91143"/>
                  </a:ext>
                  <a:ext uri="{FF2B5EF4-FFF2-40B4-BE49-F238E27FC236}">
                    <a16:creationId xmlns:a16="http://schemas.microsoft.com/office/drawing/2014/main" id="{73194D3B-44B9-46C3-93CD-F28BB7557F48}"/>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7</a:t>
                </a:r>
              </a:p>
            </xdr:txBody>
          </xdr:sp>
          <xdr:sp macro="" textlink="">
            <xdr:nvSpPr>
              <xdr:cNvPr id="91144" name="Option Button 8" hidden="1">
                <a:extLst>
                  <a:ext uri="{63B3BB69-23CF-44E3-9099-C40C66FF867C}">
                    <a14:compatExt spid="_x0000_s91144"/>
                  </a:ext>
                  <a:ext uri="{FF2B5EF4-FFF2-40B4-BE49-F238E27FC236}">
                    <a16:creationId xmlns:a16="http://schemas.microsoft.com/office/drawing/2014/main" id="{69D80797-B892-48EF-B0AF-093084E8FE44}"/>
                  </a:ext>
                </a:extLst>
              </xdr:cNvPr>
              <xdr:cNvSpPr/>
            </xdr:nvSpPr>
            <xdr:spPr bwMode="auto">
              <a:xfrm>
                <a:off x="4549825" y="6000427"/>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8</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A46B040C-73C2-4DB5-97CD-39762755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A14141F4-9807-471F-8126-D959E8B7EF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10</a:t>
              </a:r>
            </a:p>
          </xdr:txBody>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9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A683EC59-1381-4606-8BB1-A90BD171ECFC}"/>
                  </a:ext>
                </a:extLst>
              </xdr:cNvPr>
              <xdr:cNvSpPr/>
            </xdr:nvSpPr>
            <xdr:spPr bwMode="auto">
              <a:xfrm>
                <a:off x="5763126" y="8931947"/>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11</a:t>
                </a:r>
              </a:p>
            </xdr:txBody>
          </xdr:sp>
          <xdr:sp macro="" textlink="">
            <xdr:nvSpPr>
              <xdr:cNvPr id="91148" name="Option Button 12" hidden="1">
                <a:extLst>
                  <a:ext uri="{63B3BB69-23CF-44E3-9099-C40C66FF867C}">
                    <a14:compatExt spid="_x0000_s91148"/>
                  </a:ext>
                  <a:ext uri="{FF2B5EF4-FFF2-40B4-BE49-F238E27FC236}">
                    <a16:creationId xmlns:a16="http://schemas.microsoft.com/office/drawing/2014/main" id="{48477132-ADD6-460E-9972-0770264EECDF}"/>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44E5D37E-D28A-4F63-9A32-B1406D0A8BB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DC9373FF-1881-42D0-A2EC-9E0AA9E953A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284AD03F-E0F7-4713-838C-D3EA07169F5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E25FA110-210A-4A90-8F68-032FB4E17B4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4"/>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91B13DD0-5BED-4CBB-A2F7-B0E294FFECA7}"/>
                  </a:ext>
                </a:extLst>
              </xdr:cNvPr>
              <xdr:cNvSpPr/>
            </xdr:nvSpPr>
            <xdr:spPr bwMode="auto">
              <a:xfrm>
                <a:off x="4549825" y="643894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17</a:t>
                </a:r>
              </a:p>
            </xdr:txBody>
          </xdr:sp>
          <xdr:sp macro="" textlink="">
            <xdr:nvSpPr>
              <xdr:cNvPr id="91154" name="Option Button 18" hidden="1">
                <a:extLst>
                  <a:ext uri="{63B3BB69-23CF-44E3-9099-C40C66FF867C}">
                    <a14:compatExt spid="_x0000_s91154"/>
                  </a:ext>
                  <a:ext uri="{FF2B5EF4-FFF2-40B4-BE49-F238E27FC236}">
                    <a16:creationId xmlns:a16="http://schemas.microsoft.com/office/drawing/2014/main" id="{999EF61E-68CD-47E2-B698-F156E1E7B99D}"/>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18</a:t>
                </a:r>
              </a:p>
            </xdr:txBody>
          </xdr:sp>
          <xdr:sp macro="" textlink="">
            <xdr:nvSpPr>
              <xdr:cNvPr id="91155" name="Option Button 19" hidden="1">
                <a:extLst>
                  <a:ext uri="{63B3BB69-23CF-44E3-9099-C40C66FF867C}">
                    <a14:compatExt spid="_x0000_s91155"/>
                  </a:ext>
                  <a:ext uri="{FF2B5EF4-FFF2-40B4-BE49-F238E27FC236}">
                    <a16:creationId xmlns:a16="http://schemas.microsoft.com/office/drawing/2014/main" id="{D30DF592-546E-47D7-896F-6560D0DF6428}"/>
                  </a:ext>
                </a:extLst>
              </xdr:cNvPr>
              <xdr:cNvSpPr/>
            </xdr:nvSpPr>
            <xdr:spPr bwMode="auto">
              <a:xfrm>
                <a:off x="4549825" y="699914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19</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291A7A74-B740-4314-9BE8-EF482BE2CDC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2EDF17D4-19B2-437C-ABA0-AED447ECCC1B}"/>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3728C6E6-A3FA-4DEE-BED0-33B1B688DC3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49C29E4C-A04C-463B-A8C1-1AB6393C3CFF}"/>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A320507E-68B3-46B3-96C7-43D3B53057C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189370B2-E7CC-4938-A46E-C0B357EB793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945EE57D-D7F6-4A3B-A91A-E5AE482F799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2190CC1A-9A70-4630-9B00-35DB1DB480C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3CB58AC1-9D6A-432F-BE3C-2469122D7DD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DA51B54B-ED26-4F2F-8411-2E282970B8EC}"/>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73" y="8168768"/>
              <a:chExt cx="217623" cy="79246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9CF5BB5A-D747-46A7-98DA-DEEEFA60909E}"/>
                  </a:ext>
                </a:extLst>
              </xdr:cNvPr>
              <xdr:cNvSpPr/>
            </xdr:nvSpPr>
            <xdr:spPr bwMode="auto">
              <a:xfrm>
                <a:off x="5768123" y="816876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30</a:t>
                </a:r>
              </a:p>
            </xdr:txBody>
          </xdr:sp>
          <xdr:sp macro="" textlink="">
            <xdr:nvSpPr>
              <xdr:cNvPr id="91167" name="Option Button 31" hidden="1">
                <a:extLst>
                  <a:ext uri="{63B3BB69-23CF-44E3-9099-C40C66FF867C}">
                    <a14:compatExt spid="_x0000_s91167"/>
                  </a:ext>
                  <a:ext uri="{FF2B5EF4-FFF2-40B4-BE49-F238E27FC236}">
                    <a16:creationId xmlns:a16="http://schemas.microsoft.com/office/drawing/2014/main" id="{B435341E-5B5F-4E66-830A-B8FDB809BABF}"/>
                  </a:ext>
                </a:extLst>
              </xdr:cNvPr>
              <xdr:cNvSpPr/>
            </xdr:nvSpPr>
            <xdr:spPr bwMode="auto">
              <a:xfrm>
                <a:off x="576757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31</a:t>
                </a:r>
              </a:p>
            </xdr:txBody>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C1ABFE9E-2D6A-47B5-9CF3-259F1FAD5E94}"/>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32</a:t>
                </a:r>
              </a:p>
            </xdr:txBody>
          </xdr:sp>
          <xdr:sp macro="" textlink="">
            <xdr:nvSpPr>
              <xdr:cNvPr id="91169" name="Option Button 33" hidden="1">
                <a:extLst>
                  <a:ext uri="{63B3BB69-23CF-44E3-9099-C40C66FF867C}">
                    <a14:compatExt spid="_x0000_s91169"/>
                  </a:ext>
                  <a:ext uri="{FF2B5EF4-FFF2-40B4-BE49-F238E27FC236}">
                    <a16:creationId xmlns:a16="http://schemas.microsoft.com/office/drawing/2014/main" id="{A31D8885-A369-4424-9988-9E9C1946B5E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7AD941C5-3D4D-4D07-AABC-68931E267A8F}"/>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34</a:t>
                </a:r>
              </a:p>
            </xdr:txBody>
          </xdr:sp>
          <xdr:sp macro="" textlink="">
            <xdr:nvSpPr>
              <xdr:cNvPr id="91171" name="Option Button 35" hidden="1">
                <a:extLst>
                  <a:ext uri="{63B3BB69-23CF-44E3-9099-C40C66FF867C}">
                    <a14:compatExt spid="_x0000_s91171"/>
                  </a:ext>
                  <a:ext uri="{FF2B5EF4-FFF2-40B4-BE49-F238E27FC236}">
                    <a16:creationId xmlns:a16="http://schemas.microsoft.com/office/drawing/2014/main" id="{52B8AEE7-0EFB-48F5-A74C-F2E52DE86718}"/>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35</a:t>
                </a:r>
              </a:p>
            </xdr:txBody>
          </xdr:sp>
          <xdr:sp macro="" textlink="">
            <xdr:nvSpPr>
              <xdr:cNvPr id="91172" name="Option Button 36" hidden="1">
                <a:extLst>
                  <a:ext uri="{63B3BB69-23CF-44E3-9099-C40C66FF867C}">
                    <a14:compatExt spid="_x0000_s91172"/>
                  </a:ext>
                  <a:ext uri="{FF2B5EF4-FFF2-40B4-BE49-F238E27FC236}">
                    <a16:creationId xmlns:a16="http://schemas.microsoft.com/office/drawing/2014/main" id="{1FCAF411-0113-4C95-A701-BC0BA3EF3C4D}"/>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36</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4A2FD33D-3E0D-4C62-83BC-77DEDC58226C}"/>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37</a:t>
                </a:r>
              </a:p>
            </xdr:txBody>
          </xdr:sp>
          <xdr:sp macro="" textlink="">
            <xdr:nvSpPr>
              <xdr:cNvPr id="91174" name="Option Button 38" hidden="1">
                <a:extLst>
                  <a:ext uri="{63B3BB69-23CF-44E3-9099-C40C66FF867C}">
                    <a14:compatExt spid="_x0000_s91174"/>
                  </a:ext>
                  <a:ext uri="{FF2B5EF4-FFF2-40B4-BE49-F238E27FC236}">
                    <a16:creationId xmlns:a16="http://schemas.microsoft.com/office/drawing/2014/main" id="{FAF1DF4C-2333-4770-9E7E-FB6366397743}"/>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38</a:t>
                </a:r>
              </a:p>
            </xdr:txBody>
          </xdr:sp>
          <xdr:sp macro="" textlink="">
            <xdr:nvSpPr>
              <xdr:cNvPr id="91175" name="Option Button 39" hidden="1">
                <a:extLst>
                  <a:ext uri="{63B3BB69-23CF-44E3-9099-C40C66FF867C}">
                    <a14:compatExt spid="_x0000_s91175"/>
                  </a:ext>
                  <a:ext uri="{FF2B5EF4-FFF2-40B4-BE49-F238E27FC236}">
                    <a16:creationId xmlns:a16="http://schemas.microsoft.com/office/drawing/2014/main" id="{9D96DEF5-C1A0-49E5-BEAC-CD94B70A9B63}"/>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39</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F5FAE145-A3A6-47F1-9088-D340B58C5D1B}"/>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40</a:t>
                </a:r>
              </a:p>
            </xdr:txBody>
          </xdr:sp>
          <xdr:sp macro="" textlink="">
            <xdr:nvSpPr>
              <xdr:cNvPr id="91177" name="Option Button 41" hidden="1">
                <a:extLst>
                  <a:ext uri="{63B3BB69-23CF-44E3-9099-C40C66FF867C}">
                    <a14:compatExt spid="_x0000_s91177"/>
                  </a:ext>
                  <a:ext uri="{FF2B5EF4-FFF2-40B4-BE49-F238E27FC236}">
                    <a16:creationId xmlns:a16="http://schemas.microsoft.com/office/drawing/2014/main" id="{B1BF428D-3B81-4A6E-9F18-C7C18396E269}"/>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41</a:t>
                </a:r>
              </a:p>
            </xdr:txBody>
          </xdr:sp>
          <xdr:sp macro="" textlink="">
            <xdr:nvSpPr>
              <xdr:cNvPr id="91178" name="Option Button 42" hidden="1">
                <a:extLst>
                  <a:ext uri="{63B3BB69-23CF-44E3-9099-C40C66FF867C}">
                    <a14:compatExt spid="_x0000_s91178"/>
                  </a:ext>
                  <a:ext uri="{FF2B5EF4-FFF2-40B4-BE49-F238E27FC236}">
                    <a16:creationId xmlns:a16="http://schemas.microsoft.com/office/drawing/2014/main" id="{15816336-BDB4-4E22-A8A1-24DDC54C4A23}"/>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42</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D420229D-00EB-46CE-9350-DF00B378E5DE}"/>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43</a:t>
                </a:r>
              </a:p>
            </xdr:txBody>
          </xdr:sp>
          <xdr:sp macro="" textlink="">
            <xdr:nvSpPr>
              <xdr:cNvPr id="91180" name="Option Button 44" hidden="1">
                <a:extLst>
                  <a:ext uri="{63B3BB69-23CF-44E3-9099-C40C66FF867C}">
                    <a14:compatExt spid="_x0000_s91180"/>
                  </a:ext>
                  <a:ext uri="{FF2B5EF4-FFF2-40B4-BE49-F238E27FC236}">
                    <a16:creationId xmlns:a16="http://schemas.microsoft.com/office/drawing/2014/main" id="{FB7A702A-5E13-4032-A94D-871B2BF5E482}"/>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44</a:t>
                </a:r>
              </a:p>
            </xdr:txBody>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14" y="8166106"/>
              <a:chExt cx="208607" cy="74974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11359A62-47FA-49C2-ACC8-07A5A788B49F}"/>
                  </a:ext>
                </a:extLst>
              </xdr:cNvPr>
              <xdr:cNvSpPr/>
            </xdr:nvSpPr>
            <xdr:spPr bwMode="auto">
              <a:xfrm>
                <a:off x="4540512" y="8166106"/>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45</a:t>
                </a:r>
              </a:p>
            </xdr:txBody>
          </xdr:sp>
          <xdr:sp macro="" textlink="">
            <xdr:nvSpPr>
              <xdr:cNvPr id="91182" name="Option Button 46" hidden="1">
                <a:extLst>
                  <a:ext uri="{63B3BB69-23CF-44E3-9099-C40C66FF867C}">
                    <a14:compatExt spid="_x0000_s91182"/>
                  </a:ext>
                  <a:ext uri="{FF2B5EF4-FFF2-40B4-BE49-F238E27FC236}">
                    <a16:creationId xmlns:a16="http://schemas.microsoft.com/office/drawing/2014/main" id="{766ED653-5DAB-47B0-9AF3-A0EB64B524C1}"/>
                  </a:ext>
                </a:extLst>
              </xdr:cNvPr>
              <xdr:cNvSpPr/>
            </xdr:nvSpPr>
            <xdr:spPr bwMode="auto">
              <a:xfrm>
                <a:off x="453901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46</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4F8D448A-F737-4B02-A265-0D1A50013F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B7D681FF-1999-4741-885A-CB21530CE8CD}"/>
                  </a:ext>
                </a:extLst>
              </xdr:cNvPr>
              <xdr:cNvSpPr/>
            </xdr:nvSpPr>
            <xdr:spPr bwMode="auto">
              <a:xfrm>
                <a:off x="5809589" y="72906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48</a:t>
                </a:r>
              </a:p>
            </xdr:txBody>
          </xdr:sp>
          <xdr:sp macro="" textlink="">
            <xdr:nvSpPr>
              <xdr:cNvPr id="91185" name="Option Button 49" hidden="1">
                <a:extLst>
                  <a:ext uri="{63B3BB69-23CF-44E3-9099-C40C66FF867C}">
                    <a14:compatExt spid="_x0000_s91185"/>
                  </a:ext>
                  <a:ext uri="{FF2B5EF4-FFF2-40B4-BE49-F238E27FC236}">
                    <a16:creationId xmlns:a16="http://schemas.microsoft.com/office/drawing/2014/main" id="{7E89AEDD-1725-492D-87AD-87F49F17A65C}"/>
                  </a:ext>
                </a:extLst>
              </xdr:cNvPr>
              <xdr:cNvSpPr/>
            </xdr:nvSpPr>
            <xdr:spPr bwMode="auto">
              <a:xfrm>
                <a:off x="5809590" y="775253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49</a:t>
                </a:r>
              </a:p>
            </xdr:txBody>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4" t="s">
        <v>25</v>
      </c>
      <c r="AA1" s="944"/>
      <c r="AB1" s="944"/>
      <c r="AC1" s="944"/>
      <c r="AD1" s="945"/>
      <c r="AE1" s="945"/>
      <c r="AF1" s="945"/>
      <c r="AG1" s="945"/>
      <c r="AH1" s="945"/>
      <c r="AI1" s="945"/>
      <c r="AJ1" s="945"/>
      <c r="AK1" s="945"/>
      <c r="AL1" s="537" t="s">
        <v>2416</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6" t="s">
        <v>26</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c r="AI3" s="946"/>
      <c r="AJ3" s="946"/>
      <c r="AK3" s="946"/>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7" t="s">
        <v>21</v>
      </c>
      <c r="C6" s="948"/>
      <c r="D6" s="948"/>
      <c r="E6" s="948"/>
      <c r="F6" s="948"/>
      <c r="G6" s="949"/>
      <c r="H6" s="540"/>
      <c r="I6" s="540"/>
      <c r="J6" s="540"/>
      <c r="K6" s="540"/>
      <c r="L6" s="540"/>
      <c r="M6" s="540"/>
      <c r="N6" s="540"/>
      <c r="O6" s="540"/>
      <c r="P6" s="540"/>
      <c r="Q6" s="540"/>
      <c r="R6" s="540"/>
      <c r="S6" s="540"/>
      <c r="T6" s="540"/>
      <c r="U6" s="540"/>
      <c r="V6" s="540"/>
      <c r="W6" s="540"/>
      <c r="X6" s="540"/>
      <c r="Y6" s="540"/>
      <c r="Z6" s="540"/>
      <c r="AA6" s="540"/>
      <c r="AB6" s="540"/>
      <c r="AC6" s="540"/>
      <c r="AD6" s="540"/>
      <c r="AE6" s="540"/>
      <c r="AF6" s="540"/>
      <c r="AG6" s="540"/>
      <c r="AH6" s="540"/>
      <c r="AI6" s="540"/>
      <c r="AJ6" s="540"/>
      <c r="AK6" s="541"/>
      <c r="AL6" s="265"/>
    </row>
    <row r="7" spans="1:39" s="266" customFormat="1" ht="25.5" customHeight="1">
      <c r="A7" s="265"/>
      <c r="B7" s="950" t="s">
        <v>20</v>
      </c>
      <c r="C7" s="951"/>
      <c r="D7" s="951"/>
      <c r="E7" s="951"/>
      <c r="F7" s="951"/>
      <c r="G7" s="952"/>
      <c r="H7" s="953"/>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265"/>
    </row>
    <row r="8" spans="1:39" s="266" customFormat="1" ht="12.75" customHeight="1">
      <c r="A8" s="265"/>
      <c r="B8" s="972" t="s">
        <v>2161</v>
      </c>
      <c r="C8" s="973"/>
      <c r="D8" s="973"/>
      <c r="E8" s="973"/>
      <c r="F8" s="973"/>
      <c r="G8" s="974"/>
      <c r="H8" s="267" t="s">
        <v>2367</v>
      </c>
      <c r="I8" s="538"/>
      <c r="J8" s="538"/>
      <c r="K8" s="268" t="s">
        <v>2369</v>
      </c>
      <c r="L8" s="538"/>
      <c r="M8" s="53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7"/>
      <c r="C9" s="958"/>
      <c r="D9" s="958"/>
      <c r="E9" s="958"/>
      <c r="F9" s="958"/>
      <c r="G9" s="959"/>
      <c r="H9" s="975"/>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7"/>
      <c r="AL9" s="265"/>
    </row>
    <row r="10" spans="1:39" s="266" customFormat="1" ht="16.5" customHeight="1">
      <c r="A10" s="265"/>
      <c r="B10" s="957"/>
      <c r="C10" s="958"/>
      <c r="D10" s="958"/>
      <c r="E10" s="958"/>
      <c r="F10" s="958"/>
      <c r="G10" s="959"/>
      <c r="H10" s="978"/>
      <c r="I10" s="960"/>
      <c r="J10" s="960"/>
      <c r="K10" s="960"/>
      <c r="L10" s="960"/>
      <c r="M10" s="960"/>
      <c r="N10" s="960"/>
      <c r="O10" s="960"/>
      <c r="P10" s="960"/>
      <c r="Q10" s="960"/>
      <c r="R10" s="960"/>
      <c r="S10" s="960"/>
      <c r="T10" s="960"/>
      <c r="U10" s="960"/>
      <c r="V10" s="960"/>
      <c r="W10" s="960"/>
      <c r="X10" s="960"/>
      <c r="Y10" s="960"/>
      <c r="Z10" s="960"/>
      <c r="AA10" s="960"/>
      <c r="AB10" s="960"/>
      <c r="AC10" s="960"/>
      <c r="AD10" s="960"/>
      <c r="AE10" s="960"/>
      <c r="AF10" s="960"/>
      <c r="AG10" s="960"/>
      <c r="AH10" s="960"/>
      <c r="AI10" s="960"/>
      <c r="AJ10" s="960"/>
      <c r="AK10" s="961"/>
      <c r="AL10" s="265"/>
    </row>
    <row r="11" spans="1:39" s="266" customFormat="1" ht="13.5" customHeight="1">
      <c r="A11" s="265"/>
      <c r="B11" s="979" t="s">
        <v>21</v>
      </c>
      <c r="C11" s="980"/>
      <c r="D11" s="980"/>
      <c r="E11" s="980"/>
      <c r="F11" s="980"/>
      <c r="G11" s="981"/>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1"/>
      <c r="AL11" s="265"/>
    </row>
    <row r="12" spans="1:39" s="266" customFormat="1" ht="22.5" customHeight="1">
      <c r="A12" s="265"/>
      <c r="B12" s="957" t="s">
        <v>2162</v>
      </c>
      <c r="C12" s="958"/>
      <c r="D12" s="958"/>
      <c r="E12" s="958"/>
      <c r="F12" s="958"/>
      <c r="G12" s="959"/>
      <c r="H12" s="960"/>
      <c r="I12" s="960"/>
      <c r="J12" s="960"/>
      <c r="K12" s="960"/>
      <c r="L12" s="960"/>
      <c r="M12" s="960"/>
      <c r="N12" s="960"/>
      <c r="O12" s="960"/>
      <c r="P12" s="960"/>
      <c r="Q12" s="960"/>
      <c r="R12" s="960"/>
      <c r="S12" s="960"/>
      <c r="T12" s="960"/>
      <c r="U12" s="960"/>
      <c r="V12" s="960"/>
      <c r="W12" s="960"/>
      <c r="X12" s="960"/>
      <c r="Y12" s="960"/>
      <c r="Z12" s="960"/>
      <c r="AA12" s="960"/>
      <c r="AB12" s="960"/>
      <c r="AC12" s="960"/>
      <c r="AD12" s="960"/>
      <c r="AE12" s="960"/>
      <c r="AF12" s="960"/>
      <c r="AG12" s="960"/>
      <c r="AH12" s="960"/>
      <c r="AI12" s="960"/>
      <c r="AJ12" s="960"/>
      <c r="AK12" s="961"/>
      <c r="AL12" s="265"/>
    </row>
    <row r="13" spans="1:39" s="266" customFormat="1" ht="18.75" customHeight="1">
      <c r="A13" s="265"/>
      <c r="B13" s="962" t="s">
        <v>2163</v>
      </c>
      <c r="C13" s="962"/>
      <c r="D13" s="962"/>
      <c r="E13" s="962"/>
      <c r="F13" s="962"/>
      <c r="G13" s="962"/>
      <c r="H13" s="963" t="s">
        <v>24</v>
      </c>
      <c r="I13" s="962"/>
      <c r="J13" s="962"/>
      <c r="K13" s="962"/>
      <c r="L13" s="964"/>
      <c r="M13" s="965"/>
      <c r="N13" s="965"/>
      <c r="O13" s="965"/>
      <c r="P13" s="965"/>
      <c r="Q13" s="965"/>
      <c r="R13" s="965"/>
      <c r="S13" s="965"/>
      <c r="T13" s="965"/>
      <c r="U13" s="966"/>
      <c r="V13" s="967" t="s">
        <v>2368</v>
      </c>
      <c r="W13" s="968"/>
      <c r="X13" s="968"/>
      <c r="Y13" s="963"/>
      <c r="Z13" s="969"/>
      <c r="AA13" s="970"/>
      <c r="AB13" s="970"/>
      <c r="AC13" s="970"/>
      <c r="AD13" s="970"/>
      <c r="AE13" s="970"/>
      <c r="AF13" s="970"/>
      <c r="AG13" s="970"/>
      <c r="AH13" s="970"/>
      <c r="AI13" s="970"/>
      <c r="AJ13" s="970"/>
      <c r="AK13" s="9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8" t="s">
        <v>31</v>
      </c>
      <c r="C17" s="559"/>
      <c r="D17" s="559"/>
      <c r="E17" s="559"/>
      <c r="F17" s="559"/>
      <c r="G17" s="559"/>
      <c r="H17" s="559"/>
      <c r="I17" s="559"/>
      <c r="J17" s="559"/>
      <c r="K17" s="559"/>
      <c r="L17" s="559"/>
      <c r="M17" s="559"/>
      <c r="N17" s="559"/>
      <c r="O17" s="559"/>
      <c r="P17" s="559"/>
      <c r="Q17" s="559"/>
      <c r="R17" s="559"/>
      <c r="S17" s="559"/>
      <c r="T17" s="559"/>
      <c r="U17" s="559"/>
      <c r="V17" s="559"/>
      <c r="W17" s="560"/>
      <c r="X17" s="172"/>
      <c r="Y17" s="172"/>
      <c r="Z17" s="172"/>
      <c r="AA17" s="172"/>
      <c r="AB17" s="172"/>
      <c r="AC17" s="172"/>
      <c r="AD17" s="172"/>
      <c r="AE17" s="172"/>
      <c r="AF17" s="172"/>
      <c r="AG17" s="172"/>
      <c r="AH17" s="172"/>
      <c r="AI17" s="172"/>
      <c r="AJ17" s="172"/>
      <c r="AK17" s="172"/>
      <c r="AL17" s="256"/>
    </row>
    <row r="18" spans="1:55" ht="26.25" customHeight="1">
      <c r="A18" s="256"/>
      <c r="B18" s="276" t="s">
        <v>33</v>
      </c>
      <c r="C18" s="546" t="s">
        <v>34</v>
      </c>
      <c r="D18" s="546"/>
      <c r="E18" s="546"/>
      <c r="F18" s="546"/>
      <c r="G18" s="546"/>
      <c r="H18" s="546"/>
      <c r="I18" s="546"/>
      <c r="J18" s="546"/>
      <c r="K18" s="546"/>
      <c r="L18" s="546"/>
      <c r="M18" s="546"/>
      <c r="N18" s="546"/>
      <c r="O18" s="546"/>
      <c r="P18" s="561"/>
      <c r="Q18" s="547">
        <f>SUM('別紙様式6-2 事業所個票１:事業所個票10'!V51,'別紙様式6-2 事業所個票１:事業所個票10'!AC51)</f>
        <v>0</v>
      </c>
      <c r="R18" s="548"/>
      <c r="S18" s="548"/>
      <c r="T18" s="548"/>
      <c r="U18" s="548"/>
      <c r="V18" s="54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5" t="s">
        <v>36</v>
      </c>
      <c r="E19" s="545"/>
      <c r="F19" s="545"/>
      <c r="G19" s="545"/>
      <c r="H19" s="545"/>
      <c r="I19" s="545"/>
      <c r="J19" s="545"/>
      <c r="K19" s="545"/>
      <c r="L19" s="545"/>
      <c r="M19" s="545"/>
      <c r="N19" s="545"/>
      <c r="O19" s="545"/>
      <c r="P19" s="562"/>
      <c r="Q19" s="547">
        <f>SUM('別紙様式6-2 事業所個票１:事業所個票10'!BI51)</f>
        <v>0</v>
      </c>
      <c r="R19" s="548"/>
      <c r="S19" s="548"/>
      <c r="T19" s="548"/>
      <c r="U19" s="548"/>
      <c r="V19" s="54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5" t="s">
        <v>38</v>
      </c>
      <c r="F20" s="545"/>
      <c r="G20" s="545"/>
      <c r="H20" s="545"/>
      <c r="I20" s="545"/>
      <c r="J20" s="545"/>
      <c r="K20" s="545"/>
      <c r="L20" s="545"/>
      <c r="M20" s="545"/>
      <c r="N20" s="545"/>
      <c r="O20" s="545"/>
      <c r="P20" s="563"/>
      <c r="Q20" s="555"/>
      <c r="R20" s="556"/>
      <c r="S20" s="556"/>
      <c r="T20" s="556"/>
      <c r="U20" s="556"/>
      <c r="V20" s="557"/>
      <c r="W20" s="283" t="s">
        <v>32</v>
      </c>
      <c r="X20" s="172" t="s">
        <v>39</v>
      </c>
      <c r="Y20" s="284" t="str">
        <f>IF(Q20&gt;Q19,"×","")</f>
        <v/>
      </c>
      <c r="Z20" s="256"/>
      <c r="AA20" s="256"/>
      <c r="AB20" s="256"/>
      <c r="AC20" s="256"/>
      <c r="AD20" s="256"/>
      <c r="AE20" s="256"/>
      <c r="AF20" s="256"/>
      <c r="AG20" s="256"/>
      <c r="AH20" s="256"/>
      <c r="AI20" s="256"/>
      <c r="AJ20" s="256"/>
      <c r="AK20" s="256"/>
      <c r="AL20" s="256"/>
      <c r="AM20" s="542" t="s">
        <v>2221</v>
      </c>
      <c r="AN20" s="543"/>
      <c r="AO20" s="543"/>
      <c r="AP20" s="543"/>
      <c r="AQ20" s="543"/>
      <c r="AR20" s="543"/>
      <c r="AS20" s="543"/>
      <c r="AT20" s="543"/>
      <c r="AU20" s="543"/>
      <c r="AV20" s="543"/>
      <c r="AW20" s="543"/>
      <c r="AX20" s="543"/>
      <c r="AY20" s="543"/>
      <c r="AZ20" s="543"/>
      <c r="BA20" s="543"/>
      <c r="BB20" s="543"/>
      <c r="BC20" s="544"/>
    </row>
    <row r="21" spans="1:55" ht="28.5" customHeight="1" thickBot="1">
      <c r="A21" s="256"/>
      <c r="B21" s="285" t="s">
        <v>40</v>
      </c>
      <c r="C21" s="545" t="s">
        <v>2222</v>
      </c>
      <c r="D21" s="546"/>
      <c r="E21" s="546"/>
      <c r="F21" s="546"/>
      <c r="G21" s="546"/>
      <c r="H21" s="546"/>
      <c r="I21" s="546"/>
      <c r="J21" s="546"/>
      <c r="K21" s="546"/>
      <c r="L21" s="546"/>
      <c r="M21" s="546"/>
      <c r="N21" s="546"/>
      <c r="O21" s="546"/>
      <c r="P21" s="546"/>
      <c r="Q21" s="547">
        <f>Q18-Q20</f>
        <v>0</v>
      </c>
      <c r="R21" s="548"/>
      <c r="S21" s="548"/>
      <c r="T21" s="548"/>
      <c r="U21" s="548"/>
      <c r="V21" s="549"/>
      <c r="W21" s="286" t="s">
        <v>32</v>
      </c>
      <c r="X21" s="172" t="s">
        <v>39</v>
      </c>
      <c r="Y21" s="550" t="str">
        <f>IFERROR(IF(Q22&gt;=Q21,"○","×"),"")</f>
        <v>○</v>
      </c>
      <c r="Z21" s="256"/>
      <c r="AA21" s="256"/>
      <c r="AB21" s="256"/>
      <c r="AC21" s="256"/>
      <c r="AD21" s="256"/>
      <c r="AE21" s="256"/>
      <c r="AF21" s="256"/>
      <c r="AG21" s="256"/>
      <c r="AH21" s="256"/>
      <c r="AI21" s="256"/>
      <c r="AJ21" s="256"/>
      <c r="AK21" s="256"/>
      <c r="AL21" s="256"/>
      <c r="AM21" s="552" t="s">
        <v>2323</v>
      </c>
      <c r="AN21" s="553"/>
      <c r="AO21" s="553"/>
      <c r="AP21" s="553"/>
      <c r="AQ21" s="553"/>
      <c r="AR21" s="553"/>
      <c r="AS21" s="553"/>
      <c r="AT21" s="553"/>
      <c r="AU21" s="553"/>
      <c r="AV21" s="553"/>
      <c r="AW21" s="553"/>
      <c r="AX21" s="553"/>
      <c r="AY21" s="553"/>
      <c r="AZ21" s="553"/>
      <c r="BA21" s="553"/>
      <c r="BB21" s="553"/>
      <c r="BC21" s="554"/>
    </row>
    <row r="22" spans="1:55" ht="30" customHeight="1" thickBot="1">
      <c r="A22" s="256"/>
      <c r="B22" s="285" t="s">
        <v>41</v>
      </c>
      <c r="C22" s="545" t="s">
        <v>42</v>
      </c>
      <c r="D22" s="545"/>
      <c r="E22" s="545"/>
      <c r="F22" s="545"/>
      <c r="G22" s="545"/>
      <c r="H22" s="545"/>
      <c r="I22" s="545"/>
      <c r="J22" s="545"/>
      <c r="K22" s="545"/>
      <c r="L22" s="545"/>
      <c r="M22" s="545"/>
      <c r="N22" s="545"/>
      <c r="O22" s="545"/>
      <c r="P22" s="545"/>
      <c r="Q22" s="555"/>
      <c r="R22" s="556"/>
      <c r="S22" s="556"/>
      <c r="T22" s="556"/>
      <c r="U22" s="556"/>
      <c r="V22" s="557"/>
      <c r="W22" s="287" t="s">
        <v>32</v>
      </c>
      <c r="X22" s="172" t="s">
        <v>39</v>
      </c>
      <c r="Y22" s="55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8" t="s">
        <v>43</v>
      </c>
      <c r="C24" s="559"/>
      <c r="D24" s="559"/>
      <c r="E24" s="559"/>
      <c r="F24" s="559"/>
      <c r="G24" s="559"/>
      <c r="H24" s="559"/>
      <c r="I24" s="559"/>
      <c r="J24" s="559"/>
      <c r="K24" s="559"/>
      <c r="L24" s="559"/>
      <c r="M24" s="559"/>
      <c r="N24" s="559"/>
      <c r="O24" s="559"/>
      <c r="P24" s="559"/>
      <c r="Q24" s="982"/>
      <c r="R24" s="982"/>
      <c r="S24" s="982"/>
      <c r="T24" s="982"/>
      <c r="U24" s="982"/>
      <c r="V24" s="982"/>
      <c r="W24" s="560"/>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5" t="s">
        <v>2223</v>
      </c>
      <c r="D25" s="545"/>
      <c r="E25" s="545"/>
      <c r="F25" s="545"/>
      <c r="G25" s="545"/>
      <c r="H25" s="545"/>
      <c r="I25" s="545"/>
      <c r="J25" s="545"/>
      <c r="K25" s="545"/>
      <c r="L25" s="545"/>
      <c r="M25" s="545"/>
      <c r="N25" s="545"/>
      <c r="O25" s="545"/>
      <c r="P25" s="562"/>
      <c r="Q25" s="941">
        <f>Q19-Q20</f>
        <v>0</v>
      </c>
      <c r="R25" s="942"/>
      <c r="S25" s="942"/>
      <c r="T25" s="942"/>
      <c r="U25" s="942"/>
      <c r="V25" s="942"/>
      <c r="W25" s="277" t="s">
        <v>32</v>
      </c>
      <c r="X25" s="172" t="s">
        <v>39</v>
      </c>
      <c r="Y25" s="706" t="str">
        <f>IFERROR(IF(Q25&lt;=0,"",IF(Q26&gt;=Q25,"○","△")),"")</f>
        <v/>
      </c>
      <c r="Z25" s="172" t="s">
        <v>39</v>
      </c>
      <c r="AA25" s="550" t="str">
        <f>IFERROR(IF(Y25="△",IF(Q28&gt;=Q25,"○","×"),""),"")</f>
        <v/>
      </c>
      <c r="AB25" s="256"/>
      <c r="AC25" s="256"/>
      <c r="AD25" s="256"/>
      <c r="AE25" s="256"/>
      <c r="AF25" s="256"/>
      <c r="AG25" s="256"/>
      <c r="AH25" s="256"/>
      <c r="AI25" s="256"/>
      <c r="AJ25" s="256"/>
      <c r="AK25" s="256"/>
      <c r="AL25" s="256"/>
    </row>
    <row r="26" spans="1:55" ht="37.5" customHeight="1" thickBot="1">
      <c r="A26" s="256"/>
      <c r="B26" s="285" t="s">
        <v>45</v>
      </c>
      <c r="C26" s="545" t="s">
        <v>2324</v>
      </c>
      <c r="D26" s="545"/>
      <c r="E26" s="545"/>
      <c r="F26" s="545"/>
      <c r="G26" s="545"/>
      <c r="H26" s="545"/>
      <c r="I26" s="545"/>
      <c r="J26" s="545"/>
      <c r="K26" s="545"/>
      <c r="L26" s="545"/>
      <c r="M26" s="545"/>
      <c r="N26" s="545"/>
      <c r="O26" s="545"/>
      <c r="P26" s="562"/>
      <c r="Q26" s="555"/>
      <c r="R26" s="556"/>
      <c r="S26" s="556"/>
      <c r="T26" s="556"/>
      <c r="U26" s="556"/>
      <c r="V26" s="557"/>
      <c r="W26" s="277" t="s">
        <v>32</v>
      </c>
      <c r="X26" s="172" t="s">
        <v>39</v>
      </c>
      <c r="Y26" s="707"/>
      <c r="Z26" s="172"/>
      <c r="AA26" s="943"/>
      <c r="AB26" s="256"/>
      <c r="AC26" s="256"/>
      <c r="AD26" s="256"/>
      <c r="AE26" s="256"/>
      <c r="AF26" s="256"/>
      <c r="AG26" s="256"/>
      <c r="AH26" s="256"/>
      <c r="AI26" s="256"/>
      <c r="AJ26" s="256"/>
      <c r="AK26" s="256"/>
      <c r="AL26" s="256"/>
    </row>
    <row r="27" spans="1:55" ht="26.25" customHeight="1" thickBot="1">
      <c r="A27" s="256"/>
      <c r="B27" s="285" t="s">
        <v>46</v>
      </c>
      <c r="C27" s="545" t="s">
        <v>2224</v>
      </c>
      <c r="D27" s="545"/>
      <c r="E27" s="545"/>
      <c r="F27" s="545"/>
      <c r="G27" s="545"/>
      <c r="H27" s="545"/>
      <c r="I27" s="545"/>
      <c r="J27" s="545"/>
      <c r="K27" s="545"/>
      <c r="L27" s="545"/>
      <c r="M27" s="545"/>
      <c r="N27" s="545"/>
      <c r="O27" s="545"/>
      <c r="P27" s="562"/>
      <c r="Q27" s="555"/>
      <c r="R27" s="556"/>
      <c r="S27" s="556"/>
      <c r="T27" s="556"/>
      <c r="U27" s="556"/>
      <c r="V27" s="557"/>
      <c r="W27" s="277" t="s">
        <v>32</v>
      </c>
      <c r="X27" s="172"/>
      <c r="Y27" s="172"/>
      <c r="Z27" s="172"/>
      <c r="AA27" s="943"/>
      <c r="AB27" s="256"/>
      <c r="AC27" s="256"/>
      <c r="AD27" s="256"/>
      <c r="AE27" s="256"/>
      <c r="AF27" s="256"/>
      <c r="AG27" s="256"/>
      <c r="AH27" s="256"/>
      <c r="AI27" s="256"/>
      <c r="AJ27" s="256"/>
      <c r="AK27" s="256"/>
      <c r="AL27" s="256"/>
      <c r="AM27" s="632" t="s">
        <v>2325</v>
      </c>
      <c r="AN27" s="633"/>
      <c r="AO27" s="633"/>
      <c r="AP27" s="633"/>
      <c r="AQ27" s="633"/>
      <c r="AR27" s="633"/>
      <c r="AS27" s="633"/>
      <c r="AT27" s="633"/>
      <c r="AU27" s="633"/>
      <c r="AV27" s="633"/>
      <c r="AW27" s="633"/>
      <c r="AX27" s="633"/>
      <c r="AY27" s="633"/>
      <c r="AZ27" s="633"/>
      <c r="BA27" s="633"/>
      <c r="BB27" s="633"/>
      <c r="BC27" s="634"/>
    </row>
    <row r="28" spans="1:55" ht="16.5" customHeight="1" thickBot="1">
      <c r="A28" s="256"/>
      <c r="B28" s="285" t="s">
        <v>47</v>
      </c>
      <c r="C28" s="545" t="s">
        <v>2225</v>
      </c>
      <c r="D28" s="545"/>
      <c r="E28" s="545"/>
      <c r="F28" s="545"/>
      <c r="G28" s="545"/>
      <c r="H28" s="545"/>
      <c r="I28" s="545"/>
      <c r="J28" s="545"/>
      <c r="K28" s="545"/>
      <c r="L28" s="545"/>
      <c r="M28" s="545"/>
      <c r="N28" s="545"/>
      <c r="O28" s="545"/>
      <c r="P28" s="562"/>
      <c r="Q28" s="937">
        <f>Q26+Q27</f>
        <v>0</v>
      </c>
      <c r="R28" s="938"/>
      <c r="S28" s="938"/>
      <c r="T28" s="938"/>
      <c r="U28" s="938"/>
      <c r="V28" s="939"/>
      <c r="W28" s="277" t="s">
        <v>32</v>
      </c>
      <c r="X28" s="256"/>
      <c r="Y28" s="256"/>
      <c r="Z28" s="256" t="s">
        <v>39</v>
      </c>
      <c r="AA28" s="551"/>
      <c r="AB28" s="256"/>
      <c r="AC28" s="256"/>
      <c r="AD28" s="256"/>
      <c r="AE28" s="256"/>
      <c r="AF28" s="256"/>
      <c r="AG28" s="256"/>
      <c r="AH28" s="256"/>
      <c r="AI28" s="256"/>
      <c r="AJ28" s="256"/>
      <c r="AK28" s="256"/>
      <c r="AL28" s="256"/>
      <c r="AM28" s="635"/>
      <c r="AN28" s="636"/>
      <c r="AO28" s="636"/>
      <c r="AP28" s="636"/>
      <c r="AQ28" s="636"/>
      <c r="AR28" s="636"/>
      <c r="AS28" s="636"/>
      <c r="AT28" s="636"/>
      <c r="AU28" s="636"/>
      <c r="AV28" s="636"/>
      <c r="AW28" s="636"/>
      <c r="AX28" s="636"/>
      <c r="AY28" s="636"/>
      <c r="AZ28" s="636"/>
      <c r="BA28" s="636"/>
      <c r="BB28" s="636"/>
      <c r="BC28" s="63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40" t="s">
        <v>2379</v>
      </c>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256"/>
    </row>
    <row r="32" spans="1:55" ht="48" customHeight="1">
      <c r="A32" s="256"/>
      <c r="B32" s="292" t="s">
        <v>28</v>
      </c>
      <c r="C32" s="940" t="s">
        <v>2226</v>
      </c>
      <c r="D32" s="940"/>
      <c r="E32" s="940"/>
      <c r="F32" s="940"/>
      <c r="G32" s="940"/>
      <c r="H32" s="940"/>
      <c r="I32" s="940"/>
      <c r="J32" s="940"/>
      <c r="K32" s="940"/>
      <c r="L32" s="940"/>
      <c r="M32" s="940"/>
      <c r="N32" s="940"/>
      <c r="O32" s="940"/>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256"/>
    </row>
    <row r="33" spans="1:55" ht="24.75" customHeight="1">
      <c r="A33" s="256"/>
      <c r="B33" s="292" t="s">
        <v>28</v>
      </c>
      <c r="C33" s="940" t="s">
        <v>2227</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940"/>
      <c r="AJ33" s="940"/>
      <c r="AK33" s="940"/>
      <c r="AL33" s="256"/>
    </row>
    <row r="34" spans="1:55" ht="35.25" customHeight="1">
      <c r="A34" s="256"/>
      <c r="B34" s="292" t="s">
        <v>28</v>
      </c>
      <c r="C34" s="940" t="s">
        <v>2326</v>
      </c>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4" t="b">
        <v>1</v>
      </c>
      <c r="C37" s="935"/>
      <c r="D37" s="834" t="s">
        <v>48</v>
      </c>
      <c r="E37" s="936"/>
      <c r="F37" s="936"/>
      <c r="G37" s="936"/>
      <c r="H37" s="936"/>
      <c r="I37" s="936"/>
      <c r="J37" s="936"/>
      <c r="K37" s="936"/>
      <c r="L37" s="936"/>
      <c r="M37" s="936"/>
      <c r="N37" s="936"/>
      <c r="O37" s="936"/>
      <c r="P37" s="936"/>
      <c r="Q37" s="936"/>
      <c r="R37" s="936"/>
      <c r="S37" s="936"/>
      <c r="T37" s="936"/>
      <c r="U37" s="936"/>
      <c r="V37" s="936"/>
      <c r="W37" s="936"/>
      <c r="X37" s="936"/>
      <c r="Y37" s="936"/>
      <c r="Z37" s="936"/>
      <c r="AA37" s="172" t="s">
        <v>39</v>
      </c>
      <c r="AB37" s="284" t="str">
        <f>IFERROR(IF(AM36=TRUE,"○","×"),"")</f>
        <v>×</v>
      </c>
      <c r="AC37" s="172"/>
      <c r="AD37" s="172"/>
      <c r="AE37" s="172"/>
      <c r="AF37" s="172"/>
      <c r="AG37" s="172"/>
      <c r="AH37" s="172"/>
      <c r="AI37" s="172"/>
      <c r="AJ37" s="172"/>
      <c r="AK37" s="172"/>
      <c r="AL37" s="256"/>
      <c r="AM37" s="552" t="s">
        <v>49</v>
      </c>
      <c r="AN37" s="553"/>
      <c r="AO37" s="553"/>
      <c r="AP37" s="553"/>
      <c r="AQ37" s="553"/>
      <c r="AR37" s="553"/>
      <c r="AS37" s="553"/>
      <c r="AT37" s="553"/>
      <c r="AU37" s="553"/>
      <c r="AV37" s="553"/>
      <c r="AW37" s="553"/>
      <c r="AX37" s="553"/>
      <c r="AY37" s="553"/>
      <c r="AZ37" s="553"/>
      <c r="BA37" s="553"/>
      <c r="BB37" s="553"/>
      <c r="BC37" s="554"/>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5" t="s">
        <v>2228</v>
      </c>
      <c r="D40" s="835"/>
      <c r="E40" s="835"/>
      <c r="F40" s="835"/>
      <c r="G40" s="835"/>
      <c r="H40" s="835"/>
      <c r="I40" s="835"/>
      <c r="J40" s="835"/>
      <c r="K40" s="835"/>
      <c r="L40" s="835"/>
      <c r="M40" s="835"/>
      <c r="N40" s="835"/>
      <c r="O40" s="835"/>
      <c r="P40" s="835"/>
      <c r="Q40" s="835"/>
      <c r="R40" s="835"/>
      <c r="S40" s="835"/>
      <c r="T40" s="835"/>
      <c r="U40" s="835"/>
      <c r="V40" s="835"/>
      <c r="W40" s="835"/>
      <c r="X40" s="835"/>
      <c r="Y40" s="835"/>
      <c r="Z40" s="835"/>
      <c r="AA40" s="835"/>
      <c r="AB40" s="835"/>
      <c r="AC40" s="835"/>
      <c r="AD40" s="835"/>
      <c r="AE40" s="835"/>
      <c r="AF40" s="835"/>
      <c r="AG40" s="835"/>
      <c r="AH40" s="835"/>
      <c r="AI40" s="835"/>
      <c r="AJ40" s="835"/>
      <c r="AK40" s="835"/>
      <c r="AL40" s="256"/>
    </row>
    <row r="41" spans="1:55" ht="24.75" customHeight="1" thickBot="1">
      <c r="A41" s="256"/>
      <c r="B41" s="292" t="s">
        <v>28</v>
      </c>
      <c r="C41" s="835" t="s">
        <v>50</v>
      </c>
      <c r="D41" s="835"/>
      <c r="E41" s="835"/>
      <c r="F41" s="835"/>
      <c r="G41" s="835"/>
      <c r="H41" s="835"/>
      <c r="I41" s="835"/>
      <c r="J41" s="835"/>
      <c r="K41" s="835"/>
      <c r="L41" s="835"/>
      <c r="M41" s="835"/>
      <c r="N41" s="835"/>
      <c r="O41" s="835"/>
      <c r="P41" s="835"/>
      <c r="Q41" s="835"/>
      <c r="R41" s="835"/>
      <c r="S41" s="835"/>
      <c r="T41" s="835"/>
      <c r="U41" s="835"/>
      <c r="V41" s="835"/>
      <c r="W41" s="835"/>
      <c r="X41" s="835"/>
      <c r="Y41" s="835"/>
      <c r="Z41" s="835"/>
      <c r="AA41" s="835"/>
      <c r="AB41" s="835"/>
      <c r="AC41" s="835"/>
      <c r="AD41" s="835"/>
      <c r="AE41" s="835"/>
      <c r="AF41" s="835"/>
      <c r="AG41" s="835"/>
      <c r="AH41" s="835"/>
      <c r="AI41" s="835"/>
      <c r="AJ41" s="835"/>
      <c r="AK41" s="835"/>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6" t="s">
        <v>2327</v>
      </c>
      <c r="AN42" s="553"/>
      <c r="AO42" s="553"/>
      <c r="AP42" s="553"/>
      <c r="AQ42" s="553"/>
      <c r="AR42" s="553"/>
      <c r="AS42" s="553"/>
      <c r="AT42" s="553"/>
      <c r="AU42" s="553"/>
      <c r="AV42" s="553"/>
      <c r="AW42" s="553"/>
      <c r="AX42" s="553"/>
      <c r="AY42" s="553"/>
      <c r="AZ42" s="553"/>
      <c r="BA42" s="553"/>
      <c r="BB42" s="553"/>
      <c r="BC42" s="554"/>
    </row>
    <row r="43" spans="1:55" ht="21.75" customHeight="1" thickBot="1">
      <c r="A43" s="256"/>
      <c r="B43" s="924" t="s">
        <v>52</v>
      </c>
      <c r="C43" s="925"/>
      <c r="D43" s="925"/>
      <c r="E43" s="925"/>
      <c r="F43" s="925"/>
      <c r="G43" s="925"/>
      <c r="H43" s="925"/>
      <c r="I43" s="925"/>
      <c r="J43" s="925"/>
      <c r="K43" s="925"/>
      <c r="L43" s="925"/>
      <c r="M43" s="925"/>
      <c r="N43" s="926"/>
      <c r="O43" s="927" t="s">
        <v>53</v>
      </c>
      <c r="P43" s="928"/>
      <c r="Q43" s="929">
        <v>6</v>
      </c>
      <c r="R43" s="929"/>
      <c r="S43" s="297" t="s">
        <v>54</v>
      </c>
      <c r="T43" s="930">
        <v>6</v>
      </c>
      <c r="U43" s="931"/>
      <c r="V43" s="298" t="s">
        <v>55</v>
      </c>
      <c r="W43" s="932" t="s">
        <v>56</v>
      </c>
      <c r="X43" s="932"/>
      <c r="Y43" s="932" t="s">
        <v>53</v>
      </c>
      <c r="Z43" s="933"/>
      <c r="AA43" s="930">
        <v>7</v>
      </c>
      <c r="AB43" s="931"/>
      <c r="AC43" s="299" t="s">
        <v>54</v>
      </c>
      <c r="AD43" s="930">
        <v>5</v>
      </c>
      <c r="AE43" s="931"/>
      <c r="AF43" s="298" t="s">
        <v>55</v>
      </c>
      <c r="AG43" s="298" t="s">
        <v>57</v>
      </c>
      <c r="AH43" s="298">
        <f>IF(Q43&gt;=1,(AA43*12+AD43)-(Q43*12+T43)+1,"")</f>
        <v>12</v>
      </c>
      <c r="AI43" s="932" t="s">
        <v>58</v>
      </c>
      <c r="AJ43" s="932"/>
      <c r="AK43" s="300" t="s">
        <v>59</v>
      </c>
      <c r="AL43" s="256"/>
      <c r="AM43" s="289"/>
      <c r="BB43" s="294"/>
    </row>
    <row r="44" spans="1:55" s="266" customFormat="1" ht="25.5" customHeight="1" thickBot="1">
      <c r="A44" s="265"/>
      <c r="B44" s="914" t="s">
        <v>60</v>
      </c>
      <c r="C44" s="915"/>
      <c r="D44" s="915"/>
      <c r="E44" s="915"/>
      <c r="F44" s="301" t="b">
        <v>1</v>
      </c>
      <c r="G44" s="916" t="s">
        <v>61</v>
      </c>
      <c r="H44" s="917"/>
      <c r="I44" s="918"/>
      <c r="J44" s="302" t="b">
        <v>0</v>
      </c>
      <c r="K44" s="916" t="s">
        <v>62</v>
      </c>
      <c r="L44" s="917"/>
      <c r="M44" s="917"/>
      <c r="N44" s="917"/>
      <c r="O44" s="697"/>
      <c r="P44" s="303" t="b">
        <v>0</v>
      </c>
      <c r="Q44" s="919" t="s">
        <v>63</v>
      </c>
      <c r="R44" s="920"/>
      <c r="S44" s="920"/>
      <c r="T44" s="920"/>
      <c r="U44" s="920"/>
      <c r="V44" s="921"/>
      <c r="W44" s="303"/>
      <c r="X44" s="919" t="s">
        <v>64</v>
      </c>
      <c r="Y44" s="920"/>
      <c r="Z44" s="921"/>
      <c r="AA44" s="303" t="b">
        <v>1</v>
      </c>
      <c r="AB44" s="922" t="s">
        <v>65</v>
      </c>
      <c r="AC44" s="923"/>
      <c r="AD44" s="304" t="s">
        <v>6</v>
      </c>
      <c r="AE44" s="897"/>
      <c r="AF44" s="897"/>
      <c r="AG44" s="897"/>
      <c r="AH44" s="897"/>
      <c r="AI44" s="897"/>
      <c r="AJ44" s="754" t="s">
        <v>66</v>
      </c>
      <c r="AK44" s="898"/>
      <c r="AL44" s="265"/>
      <c r="AM44" s="646" t="s">
        <v>2146</v>
      </c>
      <c r="AN44" s="553"/>
      <c r="AO44" s="553"/>
      <c r="AP44" s="553"/>
      <c r="AQ44" s="553"/>
      <c r="AR44" s="553"/>
      <c r="AS44" s="553"/>
      <c r="AT44" s="553"/>
      <c r="AU44" s="553"/>
      <c r="AV44" s="553"/>
      <c r="AW44" s="553"/>
      <c r="AX44" s="553"/>
      <c r="AY44" s="553"/>
      <c r="AZ44" s="553"/>
      <c r="BA44" s="553"/>
      <c r="BB44" s="553"/>
      <c r="BC44" s="554"/>
    </row>
    <row r="45" spans="1:55" s="266" customFormat="1" ht="18.75" customHeight="1" thickBot="1">
      <c r="A45" s="265"/>
      <c r="B45" s="892" t="s">
        <v>67</v>
      </c>
      <c r="C45" s="893"/>
      <c r="D45" s="893"/>
      <c r="E45" s="8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4"/>
      <c r="C46" s="759"/>
      <c r="D46" s="759"/>
      <c r="E46" s="759"/>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9"/>
      <c r="Z46" s="899"/>
      <c r="AA46" s="899"/>
      <c r="AB46" s="899"/>
      <c r="AC46" s="899"/>
      <c r="AD46" s="899"/>
      <c r="AE46" s="899"/>
      <c r="AF46" s="899"/>
      <c r="AG46" s="899"/>
      <c r="AH46" s="899"/>
      <c r="AI46" s="899"/>
      <c r="AJ46" s="899"/>
      <c r="AK46" s="313" t="s">
        <v>70</v>
      </c>
      <c r="AL46" s="265"/>
      <c r="AM46" s="632" t="s">
        <v>2146</v>
      </c>
      <c r="AN46" s="900"/>
      <c r="AO46" s="900"/>
      <c r="AP46" s="900"/>
      <c r="AQ46" s="900"/>
      <c r="AR46" s="900"/>
      <c r="AS46" s="900"/>
      <c r="AT46" s="900"/>
      <c r="AU46" s="900"/>
      <c r="AV46" s="900"/>
      <c r="AW46" s="900"/>
      <c r="AX46" s="900"/>
      <c r="AY46" s="900"/>
      <c r="AZ46" s="900"/>
      <c r="BA46" s="900"/>
      <c r="BB46" s="900"/>
      <c r="BC46" s="901"/>
    </row>
    <row r="47" spans="1:55" s="266" customFormat="1" ht="19.5" customHeight="1" thickBot="1">
      <c r="A47" s="265"/>
      <c r="B47" s="894"/>
      <c r="C47" s="759"/>
      <c r="D47" s="759"/>
      <c r="E47" s="759"/>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2"/>
      <c r="AN47" s="903"/>
      <c r="AO47" s="903"/>
      <c r="AP47" s="903"/>
      <c r="AQ47" s="903"/>
      <c r="AR47" s="903"/>
      <c r="AS47" s="903"/>
      <c r="AT47" s="903"/>
      <c r="AU47" s="903"/>
      <c r="AV47" s="903"/>
      <c r="AW47" s="903"/>
      <c r="AX47" s="903"/>
      <c r="AY47" s="903"/>
      <c r="AZ47" s="903"/>
      <c r="BA47" s="903"/>
      <c r="BB47" s="903"/>
      <c r="BC47" s="904"/>
    </row>
    <row r="48" spans="1:55" s="266" customFormat="1" ht="20.25" customHeight="1">
      <c r="A48" s="265"/>
      <c r="B48" s="894"/>
      <c r="C48" s="759"/>
      <c r="D48" s="759"/>
      <c r="E48" s="759"/>
      <c r="F48" s="905"/>
      <c r="G48" s="906"/>
      <c r="H48" s="906"/>
      <c r="I48" s="906"/>
      <c r="J48" s="906"/>
      <c r="K48" s="906"/>
      <c r="L48" s="906"/>
      <c r="M48" s="906"/>
      <c r="N48" s="906"/>
      <c r="O48" s="906"/>
      <c r="P48" s="906"/>
      <c r="Q48" s="906"/>
      <c r="R48" s="906"/>
      <c r="S48" s="906"/>
      <c r="T48" s="906"/>
      <c r="U48" s="906"/>
      <c r="V48" s="906"/>
      <c r="W48" s="906"/>
      <c r="X48" s="906"/>
      <c r="Y48" s="906"/>
      <c r="Z48" s="906"/>
      <c r="AA48" s="906"/>
      <c r="AB48" s="906"/>
      <c r="AC48" s="906"/>
      <c r="AD48" s="906"/>
      <c r="AE48" s="906"/>
      <c r="AF48" s="906"/>
      <c r="AG48" s="906"/>
      <c r="AH48" s="906"/>
      <c r="AI48" s="906"/>
      <c r="AJ48" s="906"/>
      <c r="AK48" s="907"/>
      <c r="AL48" s="265"/>
    </row>
    <row r="49" spans="1:59" s="266" customFormat="1" ht="18" customHeight="1">
      <c r="A49" s="265"/>
      <c r="B49" s="894"/>
      <c r="C49" s="759"/>
      <c r="D49" s="759"/>
      <c r="E49" s="759"/>
      <c r="F49" s="908"/>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10"/>
      <c r="AL49" s="265"/>
      <c r="AM49" s="316" t="s">
        <v>2231</v>
      </c>
      <c r="AR49" s="162" t="b">
        <v>0</v>
      </c>
      <c r="AS49" s="733" t="s">
        <v>2229</v>
      </c>
      <c r="AT49" s="733"/>
    </row>
    <row r="50" spans="1:59" s="266" customFormat="1" ht="18" customHeight="1">
      <c r="A50" s="265"/>
      <c r="B50" s="894"/>
      <c r="C50" s="759"/>
      <c r="D50" s="759"/>
      <c r="E50" s="759"/>
      <c r="F50" s="908"/>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10"/>
      <c r="AL50" s="265"/>
      <c r="AM50" s="162" t="b">
        <v>0</v>
      </c>
      <c r="AN50" s="733" t="s">
        <v>2232</v>
      </c>
      <c r="AO50" s="733"/>
      <c r="AP50" s="733"/>
      <c r="AR50" s="162" t="b">
        <v>0</v>
      </c>
      <c r="AS50" s="733" t="s">
        <v>2230</v>
      </c>
      <c r="AT50" s="733"/>
    </row>
    <row r="51" spans="1:59" s="266" customFormat="1" ht="18" customHeight="1">
      <c r="A51" s="265"/>
      <c r="B51" s="894"/>
      <c r="C51" s="759"/>
      <c r="D51" s="759"/>
      <c r="E51" s="759"/>
      <c r="F51" s="908"/>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c r="AI51" s="909"/>
      <c r="AJ51" s="909"/>
      <c r="AK51" s="910"/>
      <c r="AL51" s="265"/>
      <c r="AM51" s="162" t="b">
        <v>0</v>
      </c>
      <c r="AN51" s="733" t="s">
        <v>62</v>
      </c>
      <c r="AO51" s="733"/>
      <c r="AP51" s="733"/>
      <c r="AR51" s="162" t="b">
        <v>0</v>
      </c>
      <c r="AS51" s="733" t="s">
        <v>65</v>
      </c>
      <c r="AT51" s="733"/>
    </row>
    <row r="52" spans="1:59" s="266" customFormat="1" ht="18" customHeight="1">
      <c r="A52" s="265"/>
      <c r="B52" s="894"/>
      <c r="C52" s="759"/>
      <c r="D52" s="759"/>
      <c r="E52" s="759"/>
      <c r="F52" s="911"/>
      <c r="G52" s="912"/>
      <c r="H52" s="912"/>
      <c r="I52" s="912"/>
      <c r="J52" s="912"/>
      <c r="K52" s="912"/>
      <c r="L52" s="912"/>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13"/>
      <c r="AL52" s="265"/>
      <c r="AM52" s="162" t="b">
        <v>0</v>
      </c>
      <c r="AN52" s="733" t="s">
        <v>63</v>
      </c>
      <c r="AO52" s="733"/>
      <c r="AP52" s="733"/>
      <c r="AR52" s="162" t="b">
        <v>0</v>
      </c>
      <c r="AS52" s="733" t="s">
        <v>2233</v>
      </c>
      <c r="AT52" s="733"/>
    </row>
    <row r="53" spans="1:59" s="266" customFormat="1" ht="18.75" customHeight="1">
      <c r="A53" s="265"/>
      <c r="B53" s="894"/>
      <c r="C53" s="759"/>
      <c r="D53" s="759"/>
      <c r="E53" s="759"/>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3" t="s">
        <v>64</v>
      </c>
      <c r="AO53" s="733"/>
      <c r="AP53" s="733"/>
      <c r="AQ53" s="258"/>
      <c r="AR53" s="162" t="b">
        <v>0</v>
      </c>
      <c r="AS53" s="733" t="s">
        <v>78</v>
      </c>
      <c r="AT53" s="733"/>
      <c r="AV53" s="258"/>
      <c r="AW53" s="258"/>
      <c r="AX53" s="258"/>
      <c r="AY53" s="258"/>
      <c r="AZ53" s="258"/>
      <c r="BG53" s="258"/>
    </row>
    <row r="54" spans="1:59" ht="18.75" customHeight="1">
      <c r="A54" s="256"/>
      <c r="B54" s="895"/>
      <c r="C54" s="896"/>
      <c r="D54" s="896"/>
      <c r="E54" s="896"/>
      <c r="F54" s="319" t="s">
        <v>73</v>
      </c>
      <c r="G54" s="320"/>
      <c r="H54" s="320"/>
      <c r="I54" s="320"/>
      <c r="J54" s="320"/>
      <c r="K54" s="320"/>
      <c r="L54" s="320"/>
      <c r="M54" s="871" t="s">
        <v>74</v>
      </c>
      <c r="N54" s="872"/>
      <c r="O54" s="872"/>
      <c r="P54" s="872"/>
      <c r="Q54" s="872"/>
      <c r="R54" s="315" t="s">
        <v>75</v>
      </c>
      <c r="S54" s="872"/>
      <c r="T54" s="8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3" t="s">
        <v>65</v>
      </c>
      <c r="AO54" s="733"/>
      <c r="AP54" s="733"/>
      <c r="AR54" s="162" t="b">
        <v>0</v>
      </c>
      <c r="AS54" s="733" t="s">
        <v>2234</v>
      </c>
      <c r="AT54" s="733"/>
    </row>
    <row r="55" spans="1:59" ht="24.75" customHeight="1">
      <c r="A55" s="256"/>
      <c r="B55" s="873" t="s">
        <v>79</v>
      </c>
      <c r="C55" s="874"/>
      <c r="D55" s="874"/>
      <c r="E55" s="875"/>
      <c r="F55" s="879"/>
      <c r="G55" s="881" t="s">
        <v>80</v>
      </c>
      <c r="H55" s="882"/>
      <c r="I55" s="883"/>
      <c r="J55" s="881" t="s">
        <v>81</v>
      </c>
      <c r="K55" s="882"/>
      <c r="L55" s="882"/>
      <c r="M55" s="887"/>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9"/>
      <c r="AL55" s="323"/>
      <c r="AM55" s="266"/>
    </row>
    <row r="56" spans="1:59" ht="18.75" customHeight="1" thickBot="1">
      <c r="A56" s="256"/>
      <c r="B56" s="876"/>
      <c r="C56" s="877"/>
      <c r="D56" s="877"/>
      <c r="E56" s="878"/>
      <c r="F56" s="880"/>
      <c r="G56" s="884"/>
      <c r="H56" s="885"/>
      <c r="I56" s="886"/>
      <c r="J56" s="884"/>
      <c r="K56" s="885"/>
      <c r="L56" s="885"/>
      <c r="M56" s="886"/>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5" t="s">
        <v>82</v>
      </c>
      <c r="C58" s="855"/>
      <c r="D58" s="855"/>
      <c r="E58" s="855"/>
      <c r="F58" s="855"/>
      <c r="G58" s="855"/>
      <c r="H58" s="855"/>
      <c r="I58" s="855"/>
      <c r="J58" s="855"/>
      <c r="K58" s="855"/>
      <c r="L58" s="855"/>
      <c r="M58" s="855"/>
      <c r="N58" s="855"/>
      <c r="O58" s="855"/>
      <c r="P58" s="855"/>
      <c r="Q58" s="855"/>
      <c r="R58" s="855"/>
      <c r="S58" s="855"/>
      <c r="T58" s="855"/>
      <c r="U58" s="855"/>
      <c r="V58" s="855"/>
      <c r="W58" s="855"/>
      <c r="X58" s="855"/>
      <c r="Y58" s="855"/>
      <c r="Z58" s="855"/>
      <c r="AA58" s="855"/>
      <c r="AB58" s="855"/>
      <c r="AC58" s="855"/>
      <c r="AD58" s="855"/>
      <c r="AE58" s="855"/>
      <c r="AF58" s="855"/>
      <c r="AG58" s="855"/>
      <c r="AH58" s="855"/>
      <c r="AI58" s="855"/>
      <c r="AJ58" s="855"/>
      <c r="AK58" s="855"/>
      <c r="AL58" s="256"/>
    </row>
    <row r="59" spans="1:59" ht="33" customHeight="1" thickBot="1">
      <c r="A59" s="256"/>
      <c r="B59" s="856" t="s">
        <v>2235</v>
      </c>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256"/>
      <c r="AS59" s="294"/>
    </row>
    <row r="60" spans="1:59" ht="18.75" customHeight="1">
      <c r="A60" s="256"/>
      <c r="B60" s="326" t="s">
        <v>33</v>
      </c>
      <c r="C60" s="857" t="s">
        <v>83</v>
      </c>
      <c r="D60" s="858"/>
      <c r="E60" s="858"/>
      <c r="F60" s="858"/>
      <c r="G60" s="858"/>
      <c r="H60" s="858"/>
      <c r="I60" s="858"/>
      <c r="J60" s="858"/>
      <c r="K60" s="858"/>
      <c r="L60" s="858"/>
      <c r="M60" s="858"/>
      <c r="N60" s="858"/>
      <c r="O60" s="858"/>
      <c r="P60" s="858"/>
      <c r="Q60" s="858"/>
      <c r="R60" s="858"/>
      <c r="S60" s="859"/>
      <c r="T60" s="860">
        <f>SUM('別紙様式6-2 事業所個票１:事業所個票10'!$BN$51)</f>
        <v>0</v>
      </c>
      <c r="U60" s="861"/>
      <c r="V60" s="861"/>
      <c r="W60" s="861"/>
      <c r="X60" s="861"/>
      <c r="Y60" s="862"/>
      <c r="Z60" s="286" t="s">
        <v>32</v>
      </c>
      <c r="AA60" s="275" t="s">
        <v>39</v>
      </c>
      <c r="AB60" s="863" t="str">
        <f>IFERROR(IF(T61&gt;=T60,"○","×"),"")</f>
        <v>○</v>
      </c>
      <c r="AC60" s="327"/>
      <c r="AD60" s="328"/>
      <c r="AE60" s="328"/>
      <c r="AF60" s="328"/>
      <c r="AG60" s="328"/>
      <c r="AH60" s="328"/>
      <c r="AI60" s="328"/>
      <c r="AJ60" s="328"/>
      <c r="AK60" s="328"/>
      <c r="AL60" s="256"/>
      <c r="AM60" s="632" t="s">
        <v>2236</v>
      </c>
      <c r="AN60" s="633"/>
      <c r="AO60" s="633"/>
      <c r="AP60" s="633"/>
      <c r="AQ60" s="633"/>
      <c r="AR60" s="633"/>
      <c r="AS60" s="633"/>
      <c r="AT60" s="633"/>
      <c r="AU60" s="633"/>
      <c r="AV60" s="633"/>
      <c r="AW60" s="633"/>
      <c r="AX60" s="633"/>
      <c r="AY60" s="633"/>
      <c r="AZ60" s="633"/>
      <c r="BA60" s="633"/>
      <c r="BB60" s="633"/>
      <c r="BC60" s="634"/>
    </row>
    <row r="61" spans="1:59" ht="27" customHeight="1" thickBot="1">
      <c r="A61" s="256"/>
      <c r="B61" s="326" t="s">
        <v>40</v>
      </c>
      <c r="C61" s="865" t="s">
        <v>84</v>
      </c>
      <c r="D61" s="866"/>
      <c r="E61" s="866"/>
      <c r="F61" s="866"/>
      <c r="G61" s="866"/>
      <c r="H61" s="866"/>
      <c r="I61" s="866"/>
      <c r="J61" s="866"/>
      <c r="K61" s="866"/>
      <c r="L61" s="866"/>
      <c r="M61" s="866"/>
      <c r="N61" s="866"/>
      <c r="O61" s="866"/>
      <c r="P61" s="866"/>
      <c r="Q61" s="866"/>
      <c r="R61" s="866"/>
      <c r="S61" s="867"/>
      <c r="T61" s="868"/>
      <c r="U61" s="869"/>
      <c r="V61" s="869"/>
      <c r="W61" s="869"/>
      <c r="X61" s="869"/>
      <c r="Y61" s="870"/>
      <c r="Z61" s="277" t="s">
        <v>32</v>
      </c>
      <c r="AA61" s="275" t="s">
        <v>39</v>
      </c>
      <c r="AB61" s="864"/>
      <c r="AC61" s="327"/>
      <c r="AD61" s="328"/>
      <c r="AE61" s="328"/>
      <c r="AF61" s="328"/>
      <c r="AG61" s="328"/>
      <c r="AH61" s="328"/>
      <c r="AI61" s="328"/>
      <c r="AJ61" s="328"/>
      <c r="AK61" s="328"/>
      <c r="AL61" s="256"/>
      <c r="AM61" s="635"/>
      <c r="AN61" s="636"/>
      <c r="AO61" s="636"/>
      <c r="AP61" s="636"/>
      <c r="AQ61" s="636"/>
      <c r="AR61" s="636"/>
      <c r="AS61" s="636"/>
      <c r="AT61" s="636"/>
      <c r="AU61" s="636"/>
      <c r="AV61" s="636"/>
      <c r="AW61" s="636"/>
      <c r="AX61" s="636"/>
      <c r="AY61" s="636"/>
      <c r="AZ61" s="636"/>
      <c r="BA61" s="636"/>
      <c r="BB61" s="636"/>
      <c r="BC61" s="63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5" t="s">
        <v>2328</v>
      </c>
      <c r="D64" s="835"/>
      <c r="E64" s="835"/>
      <c r="F64" s="835"/>
      <c r="G64" s="835"/>
      <c r="H64" s="835"/>
      <c r="I64" s="835"/>
      <c r="J64" s="835"/>
      <c r="K64" s="835"/>
      <c r="L64" s="835"/>
      <c r="M64" s="835"/>
      <c r="N64" s="835"/>
      <c r="O64" s="835"/>
      <c r="P64" s="835"/>
      <c r="Q64" s="835"/>
      <c r="R64" s="835"/>
      <c r="S64" s="835"/>
      <c r="T64" s="835"/>
      <c r="U64" s="835"/>
      <c r="V64" s="835"/>
      <c r="W64" s="835"/>
      <c r="X64" s="835"/>
      <c r="Y64" s="835"/>
      <c r="Z64" s="835"/>
      <c r="AA64" s="835"/>
      <c r="AB64" s="835"/>
      <c r="AC64" s="835"/>
      <c r="AD64" s="835"/>
      <c r="AE64" s="835"/>
      <c r="AF64" s="835"/>
      <c r="AG64" s="835"/>
      <c r="AH64" s="835"/>
      <c r="AI64" s="835"/>
      <c r="AJ64" s="835"/>
      <c r="AK64" s="835"/>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5" t="s">
        <v>2329</v>
      </c>
      <c r="C66" s="845"/>
      <c r="D66" s="845"/>
      <c r="E66" s="845"/>
      <c r="F66" s="845"/>
      <c r="G66" s="845"/>
      <c r="H66" s="845"/>
      <c r="I66" s="845"/>
      <c r="J66" s="845"/>
      <c r="K66" s="845"/>
      <c r="L66" s="845"/>
      <c r="M66" s="845"/>
      <c r="N66" s="845"/>
      <c r="O66" s="845"/>
      <c r="P66" s="845"/>
      <c r="Q66" s="845"/>
      <c r="R66" s="845"/>
      <c r="S66" s="845"/>
      <c r="T66" s="845"/>
      <c r="U66" s="845"/>
      <c r="V66" s="845"/>
      <c r="W66" s="845"/>
      <c r="X66" s="845"/>
      <c r="Y66" s="845"/>
      <c r="Z66" s="845"/>
      <c r="AA66" s="845"/>
      <c r="AB66" s="845"/>
      <c r="AC66" s="845"/>
      <c r="AD66" s="845"/>
      <c r="AE66" s="845"/>
      <c r="AF66" s="845"/>
      <c r="AG66" s="845"/>
      <c r="AH66" s="845"/>
      <c r="AI66" s="845"/>
      <c r="AJ66" s="845"/>
      <c r="AK66" s="845"/>
      <c r="AL66" s="256"/>
    </row>
    <row r="67" spans="1:81" ht="23.25" customHeight="1" thickBot="1">
      <c r="A67" s="256"/>
      <c r="B67" s="846" t="s">
        <v>87</v>
      </c>
      <c r="C67" s="682"/>
      <c r="D67" s="682"/>
      <c r="E67" s="682"/>
      <c r="F67" s="682"/>
      <c r="G67" s="682"/>
      <c r="H67" s="682"/>
      <c r="I67" s="682"/>
      <c r="J67" s="682"/>
      <c r="K67" s="682"/>
      <c r="L67" s="682"/>
      <c r="M67" s="682"/>
      <c r="N67" s="682"/>
      <c r="O67" s="682"/>
      <c r="P67" s="682"/>
      <c r="Q67" s="682"/>
      <c r="R67" s="682"/>
      <c r="S67" s="683"/>
      <c r="T67" s="837">
        <f>SUM('別紙様式6-2 事業所個票１:事業所個票10'!BV51)</f>
        <v>0</v>
      </c>
      <c r="U67" s="838"/>
      <c r="V67" s="838"/>
      <c r="W67" s="838"/>
      <c r="X67" s="838"/>
      <c r="Y67" s="333" t="s">
        <v>32</v>
      </c>
      <c r="Z67" s="334" t="s">
        <v>39</v>
      </c>
      <c r="AA67" s="335"/>
      <c r="AB67" s="256"/>
      <c r="AC67" s="256"/>
      <c r="AD67" s="256"/>
      <c r="AE67" s="256"/>
      <c r="AF67" s="256"/>
      <c r="AG67" s="256" t="s">
        <v>39</v>
      </c>
      <c r="AH67" s="336" t="str">
        <f>IF(T68&lt;T67,"×","")</f>
        <v/>
      </c>
      <c r="AI67" s="256"/>
      <c r="AJ67" s="256"/>
      <c r="AK67" s="256"/>
      <c r="AL67" s="256"/>
      <c r="AM67" s="646" t="s">
        <v>2330</v>
      </c>
      <c r="AN67" s="647"/>
      <c r="AO67" s="647"/>
      <c r="AP67" s="647"/>
      <c r="AQ67" s="647"/>
      <c r="AR67" s="647"/>
      <c r="AS67" s="647"/>
      <c r="AT67" s="647"/>
      <c r="AU67" s="647"/>
      <c r="AV67" s="647"/>
      <c r="AW67" s="647"/>
      <c r="AX67" s="647"/>
      <c r="AY67" s="647"/>
      <c r="AZ67" s="647"/>
      <c r="BA67" s="647"/>
      <c r="BB67" s="647"/>
      <c r="BC67" s="648"/>
    </row>
    <row r="68" spans="1:81" ht="23.25" customHeight="1" thickBot="1">
      <c r="A68" s="256"/>
      <c r="B68" s="847" t="s">
        <v>2331</v>
      </c>
      <c r="C68" s="848"/>
      <c r="D68" s="848"/>
      <c r="E68" s="848"/>
      <c r="F68" s="848"/>
      <c r="G68" s="848"/>
      <c r="H68" s="848"/>
      <c r="I68" s="848"/>
      <c r="J68" s="848"/>
      <c r="K68" s="848"/>
      <c r="L68" s="848"/>
      <c r="M68" s="848"/>
      <c r="N68" s="848"/>
      <c r="O68" s="848"/>
      <c r="P68" s="848"/>
      <c r="Q68" s="848"/>
      <c r="R68" s="848"/>
      <c r="S68" s="848"/>
      <c r="T68" s="849"/>
      <c r="U68" s="850"/>
      <c r="V68" s="850"/>
      <c r="W68" s="850"/>
      <c r="X68" s="851"/>
      <c r="Y68" s="337" t="s">
        <v>32</v>
      </c>
      <c r="Z68" s="256"/>
      <c r="AA68" s="338" t="s">
        <v>69</v>
      </c>
      <c r="AB68" s="852">
        <f>IFERROR(T69/T67*100,0)</f>
        <v>0</v>
      </c>
      <c r="AC68" s="853"/>
      <c r="AD68" s="854"/>
      <c r="AE68" s="339" t="s">
        <v>88</v>
      </c>
      <c r="AF68" s="339" t="s">
        <v>70</v>
      </c>
      <c r="AG68" s="256" t="s">
        <v>39</v>
      </c>
      <c r="AH68" s="284" t="str">
        <f>IF(T67=0,"",(IF(AB68&gt;=200/3,"○","×")))</f>
        <v/>
      </c>
      <c r="AI68" s="322"/>
      <c r="AJ68" s="322"/>
      <c r="AK68" s="322"/>
      <c r="AL68" s="256"/>
      <c r="AM68" s="646" t="s">
        <v>2332</v>
      </c>
      <c r="AN68" s="647"/>
      <c r="AO68" s="647"/>
      <c r="AP68" s="647"/>
      <c r="AQ68" s="647"/>
      <c r="AR68" s="647"/>
      <c r="AS68" s="647"/>
      <c r="AT68" s="647"/>
      <c r="AU68" s="647"/>
      <c r="AV68" s="647"/>
      <c r="AW68" s="647"/>
      <c r="AX68" s="647"/>
      <c r="AY68" s="647"/>
      <c r="AZ68" s="647"/>
      <c r="BA68" s="647"/>
      <c r="BB68" s="647"/>
      <c r="BC68" s="648"/>
    </row>
    <row r="69" spans="1:81" ht="19.5" customHeight="1" thickBot="1">
      <c r="A69" s="256"/>
      <c r="B69" s="340"/>
      <c r="C69" s="839" t="s">
        <v>2333</v>
      </c>
      <c r="D69" s="839"/>
      <c r="E69" s="839"/>
      <c r="F69" s="839"/>
      <c r="G69" s="839"/>
      <c r="H69" s="839"/>
      <c r="I69" s="839"/>
      <c r="J69" s="839"/>
      <c r="K69" s="839"/>
      <c r="L69" s="839"/>
      <c r="M69" s="839"/>
      <c r="N69" s="839"/>
      <c r="O69" s="839"/>
      <c r="P69" s="839"/>
      <c r="Q69" s="839"/>
      <c r="R69" s="839"/>
      <c r="S69" s="839"/>
      <c r="T69" s="841"/>
      <c r="U69" s="842"/>
      <c r="V69" s="842"/>
      <c r="W69" s="842"/>
      <c r="X69" s="843"/>
      <c r="Y69" s="341" t="s">
        <v>32</v>
      </c>
      <c r="Z69" s="342" t="s">
        <v>39</v>
      </c>
      <c r="AA69" s="99"/>
      <c r="AB69" s="343"/>
      <c r="AC69" s="344"/>
      <c r="AD69" s="345"/>
      <c r="AE69" s="345"/>
      <c r="AF69" s="339"/>
      <c r="AG69" s="256"/>
      <c r="AH69" s="256"/>
      <c r="AI69" s="322"/>
      <c r="AJ69" s="256"/>
      <c r="AK69" s="322"/>
      <c r="AL69" s="322"/>
    </row>
    <row r="70" spans="1:81" ht="16.5" customHeight="1">
      <c r="A70" s="256"/>
      <c r="B70" s="346"/>
      <c r="C70" s="840"/>
      <c r="D70" s="840"/>
      <c r="E70" s="840"/>
      <c r="F70" s="840"/>
      <c r="G70" s="840"/>
      <c r="H70" s="840"/>
      <c r="I70" s="840"/>
      <c r="J70" s="840"/>
      <c r="K70" s="840"/>
      <c r="L70" s="840"/>
      <c r="M70" s="840"/>
      <c r="N70" s="840"/>
      <c r="O70" s="840"/>
      <c r="P70" s="840"/>
      <c r="Q70" s="840"/>
      <c r="R70" s="840"/>
      <c r="S70" s="840"/>
      <c r="T70" s="347" t="s">
        <v>69</v>
      </c>
      <c r="U70" s="798">
        <f>T69/10</f>
        <v>0</v>
      </c>
      <c r="V70" s="798"/>
      <c r="W70" s="79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4" t="s">
        <v>89</v>
      </c>
      <c r="C72" s="624"/>
      <c r="D72" s="624"/>
      <c r="E72" s="624"/>
      <c r="F72" s="624"/>
      <c r="G72" s="624"/>
      <c r="H72" s="624"/>
      <c r="I72" s="624"/>
      <c r="J72" s="624"/>
      <c r="K72" s="624"/>
      <c r="L72" s="624"/>
      <c r="M72" s="624"/>
      <c r="N72" s="624"/>
      <c r="O72" s="624"/>
      <c r="P72" s="624"/>
      <c r="Q72" s="624"/>
      <c r="R72" s="624"/>
      <c r="S72" s="624"/>
      <c r="T72" s="624"/>
      <c r="U72" s="624"/>
      <c r="V72" s="624"/>
      <c r="W72" s="624"/>
      <c r="X72" s="624"/>
      <c r="Y72" s="624"/>
      <c r="Z72" s="624"/>
      <c r="AA72" s="624"/>
      <c r="AB72" s="624"/>
      <c r="AC72" s="624"/>
      <c r="AD72" s="624"/>
      <c r="AE72" s="624"/>
      <c r="AF72" s="624"/>
      <c r="AG72" s="624"/>
      <c r="AH72" s="624"/>
      <c r="AI72" s="624"/>
      <c r="AJ72" s="624"/>
      <c r="AK72" s="624"/>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6" t="s">
        <v>2334</v>
      </c>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331"/>
      <c r="AM74" s="162" t="b">
        <v>0</v>
      </c>
      <c r="AN74" s="733" t="s">
        <v>2237</v>
      </c>
      <c r="AO74" s="733"/>
      <c r="AP74" s="7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1"/>
      <c r="D75" s="832"/>
      <c r="E75" s="833" t="s">
        <v>2335</v>
      </c>
      <c r="F75" s="833"/>
      <c r="G75" s="833"/>
      <c r="H75" s="833"/>
      <c r="I75" s="833"/>
      <c r="J75" s="833"/>
      <c r="K75" s="833"/>
      <c r="L75" s="833"/>
      <c r="M75" s="833"/>
      <c r="N75" s="833"/>
      <c r="O75" s="833"/>
      <c r="P75" s="833"/>
      <c r="Q75" s="833"/>
      <c r="R75" s="833"/>
      <c r="S75" s="833"/>
      <c r="T75" s="833"/>
      <c r="U75" s="833"/>
      <c r="V75" s="833"/>
      <c r="W75" s="833"/>
      <c r="X75" s="834"/>
      <c r="Y75" s="172" t="s">
        <v>39</v>
      </c>
      <c r="Z75" s="284" t="str">
        <f>IF(AR74&lt;&gt;"該当","",IF(AM74=TRUE,"○","×"))</f>
        <v/>
      </c>
      <c r="AA75" s="352"/>
      <c r="AB75" s="352"/>
      <c r="AC75" s="352"/>
      <c r="AD75" s="352"/>
      <c r="AE75" s="352"/>
      <c r="AF75" s="352"/>
      <c r="AG75" s="352"/>
      <c r="AH75" s="352"/>
      <c r="AI75" s="352"/>
      <c r="AJ75" s="352"/>
      <c r="AK75" s="352"/>
      <c r="AL75" s="352"/>
      <c r="AM75" s="646" t="s">
        <v>86</v>
      </c>
      <c r="AN75" s="553"/>
      <c r="AO75" s="553"/>
      <c r="AP75" s="553"/>
      <c r="AQ75" s="553"/>
      <c r="AR75" s="725"/>
      <c r="AS75" s="725"/>
      <c r="AT75" s="553"/>
      <c r="AU75" s="553"/>
      <c r="AV75" s="553"/>
      <c r="AW75" s="553"/>
      <c r="AX75" s="553"/>
      <c r="AY75" s="553"/>
      <c r="AZ75" s="553"/>
      <c r="BA75" s="553"/>
      <c r="BB75" s="553"/>
      <c r="BC75" s="554"/>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5" t="s">
        <v>2337</v>
      </c>
      <c r="E78" s="835"/>
      <c r="F78" s="835"/>
      <c r="G78" s="835"/>
      <c r="H78" s="835"/>
      <c r="I78" s="835"/>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6" t="s">
        <v>91</v>
      </c>
      <c r="D79" s="682"/>
      <c r="E79" s="682"/>
      <c r="F79" s="682"/>
      <c r="G79" s="682"/>
      <c r="H79" s="682"/>
      <c r="I79" s="682"/>
      <c r="J79" s="682"/>
      <c r="K79" s="682"/>
      <c r="L79" s="682"/>
      <c r="M79" s="682"/>
      <c r="N79" s="682"/>
      <c r="O79" s="682"/>
      <c r="P79" s="682"/>
      <c r="Q79" s="682"/>
      <c r="R79" s="682"/>
      <c r="S79" s="682"/>
      <c r="T79" s="683"/>
      <c r="U79" s="837">
        <f>SUM('別紙様式6-2 事業所個票１:事業所個票10'!BA51)</f>
        <v>0</v>
      </c>
      <c r="V79" s="838"/>
      <c r="W79" s="838"/>
      <c r="X79" s="838"/>
      <c r="Y79" s="838"/>
      <c r="Z79" s="357" t="s">
        <v>32</v>
      </c>
      <c r="AA79" s="275" t="s">
        <v>39</v>
      </c>
      <c r="AB79" s="550" t="str">
        <f>IF(U79=0,"",IF(U80&gt;=U79,"○","×"))</f>
        <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1" t="s">
        <v>92</v>
      </c>
      <c r="D80" s="691"/>
      <c r="E80" s="691"/>
      <c r="F80" s="691"/>
      <c r="G80" s="691"/>
      <c r="H80" s="691"/>
      <c r="I80" s="691"/>
      <c r="J80" s="691"/>
      <c r="K80" s="691"/>
      <c r="L80" s="691"/>
      <c r="M80" s="691"/>
      <c r="N80" s="691"/>
      <c r="O80" s="691"/>
      <c r="P80" s="691"/>
      <c r="Q80" s="691"/>
      <c r="R80" s="691"/>
      <c r="S80" s="691"/>
      <c r="T80" s="692"/>
      <c r="U80" s="837">
        <f>U81+U86</f>
        <v>0</v>
      </c>
      <c r="V80" s="838"/>
      <c r="W80" s="838"/>
      <c r="X80" s="838"/>
      <c r="Y80" s="838"/>
      <c r="Z80" s="333" t="s">
        <v>32</v>
      </c>
      <c r="AA80" s="275" t="s">
        <v>39</v>
      </c>
      <c r="AB80" s="551"/>
      <c r="AC80" s="275"/>
      <c r="AD80" s="275"/>
      <c r="AE80" s="275"/>
      <c r="AF80" s="275"/>
      <c r="AG80" s="275"/>
      <c r="AH80" s="322"/>
      <c r="AI80" s="322"/>
      <c r="AJ80" s="322"/>
      <c r="AK80" s="322"/>
      <c r="AL80" s="322"/>
      <c r="AM80" s="358"/>
    </row>
    <row r="81" spans="1:55" ht="9.75" customHeight="1" thickBot="1">
      <c r="A81" s="256"/>
      <c r="B81" s="356"/>
      <c r="C81" s="804" t="s">
        <v>93</v>
      </c>
      <c r="D81" s="803"/>
      <c r="E81" s="807" t="s">
        <v>94</v>
      </c>
      <c r="F81" s="808"/>
      <c r="G81" s="808"/>
      <c r="H81" s="808"/>
      <c r="I81" s="808"/>
      <c r="J81" s="808"/>
      <c r="K81" s="808"/>
      <c r="L81" s="808"/>
      <c r="M81" s="808"/>
      <c r="N81" s="808"/>
      <c r="O81" s="808"/>
      <c r="P81" s="808"/>
      <c r="Q81" s="808"/>
      <c r="R81" s="808"/>
      <c r="S81" s="808"/>
      <c r="T81" s="809"/>
      <c r="U81" s="813"/>
      <c r="V81" s="814"/>
      <c r="W81" s="814"/>
      <c r="X81" s="814"/>
      <c r="Y81" s="815"/>
      <c r="Z81" s="826" t="s">
        <v>32</v>
      </c>
      <c r="AA81" s="797" t="s">
        <v>39</v>
      </c>
      <c r="AB81" s="256"/>
      <c r="AC81" s="339"/>
      <c r="AD81" s="359"/>
      <c r="AE81" s="359"/>
      <c r="AF81" s="339"/>
      <c r="AG81" s="256"/>
      <c r="AH81" s="322"/>
      <c r="AI81" s="256"/>
      <c r="AJ81" s="322"/>
      <c r="AK81" s="256"/>
      <c r="AL81" s="322"/>
      <c r="AM81" s="358"/>
    </row>
    <row r="82" spans="1:55" ht="9.75" customHeight="1" thickBot="1">
      <c r="A82" s="256"/>
      <c r="B82" s="356"/>
      <c r="C82" s="804"/>
      <c r="D82" s="803"/>
      <c r="E82" s="810"/>
      <c r="F82" s="811"/>
      <c r="G82" s="811"/>
      <c r="H82" s="811"/>
      <c r="I82" s="811"/>
      <c r="J82" s="811"/>
      <c r="K82" s="811"/>
      <c r="L82" s="811"/>
      <c r="M82" s="811"/>
      <c r="N82" s="811"/>
      <c r="O82" s="811"/>
      <c r="P82" s="811"/>
      <c r="Q82" s="811"/>
      <c r="R82" s="811"/>
      <c r="S82" s="811"/>
      <c r="T82" s="812"/>
      <c r="U82" s="792"/>
      <c r="V82" s="793"/>
      <c r="W82" s="793"/>
      <c r="X82" s="793"/>
      <c r="Y82" s="794"/>
      <c r="Z82" s="827"/>
      <c r="AA82" s="797"/>
      <c r="AB82" s="818" t="s">
        <v>69</v>
      </c>
      <c r="AC82" s="819">
        <f>IFERROR(U83/U81*100,0)</f>
        <v>0</v>
      </c>
      <c r="AD82" s="820"/>
      <c r="AE82" s="821"/>
      <c r="AF82" s="825" t="s">
        <v>88</v>
      </c>
      <c r="AG82" s="825" t="s">
        <v>70</v>
      </c>
      <c r="AH82" s="776" t="s">
        <v>39</v>
      </c>
      <c r="AI82" s="550" t="str">
        <f>IF(U79=0,"",IF(U81=0,"",IF(AND(AC82&gt;=200/3,AC82&lt;=100),"○","×")))</f>
        <v/>
      </c>
      <c r="AJ82" s="322"/>
      <c r="AK82" s="256"/>
      <c r="AL82" s="322"/>
      <c r="AM82" s="777" t="s">
        <v>2338</v>
      </c>
      <c r="AN82" s="778"/>
      <c r="AO82" s="778"/>
      <c r="AP82" s="778"/>
      <c r="AQ82" s="778"/>
      <c r="AR82" s="778"/>
      <c r="AS82" s="778"/>
      <c r="AT82" s="778"/>
      <c r="AU82" s="778"/>
      <c r="AV82" s="778"/>
      <c r="AW82" s="778"/>
      <c r="AX82" s="778"/>
      <c r="AY82" s="778"/>
      <c r="AZ82" s="778"/>
      <c r="BA82" s="778"/>
      <c r="BB82" s="778"/>
      <c r="BC82" s="779"/>
    </row>
    <row r="83" spans="1:55" ht="9.75" customHeight="1" thickBot="1">
      <c r="A83" s="256"/>
      <c r="B83" s="356"/>
      <c r="C83" s="804"/>
      <c r="D83" s="803"/>
      <c r="E83" s="311"/>
      <c r="F83" s="783" t="s">
        <v>2339</v>
      </c>
      <c r="G83" s="784"/>
      <c r="H83" s="784"/>
      <c r="I83" s="784"/>
      <c r="J83" s="784"/>
      <c r="K83" s="784"/>
      <c r="L83" s="784"/>
      <c r="M83" s="784"/>
      <c r="N83" s="784"/>
      <c r="O83" s="784"/>
      <c r="P83" s="784"/>
      <c r="Q83" s="784"/>
      <c r="R83" s="784"/>
      <c r="S83" s="784"/>
      <c r="T83" s="784"/>
      <c r="U83" s="789"/>
      <c r="V83" s="790"/>
      <c r="W83" s="790"/>
      <c r="X83" s="790"/>
      <c r="Y83" s="791"/>
      <c r="Z83" s="828" t="s">
        <v>32</v>
      </c>
      <c r="AA83" s="797" t="s">
        <v>39</v>
      </c>
      <c r="AB83" s="818"/>
      <c r="AC83" s="822"/>
      <c r="AD83" s="823"/>
      <c r="AE83" s="824"/>
      <c r="AF83" s="825"/>
      <c r="AG83" s="825"/>
      <c r="AH83" s="776"/>
      <c r="AI83" s="551"/>
      <c r="AJ83" s="322"/>
      <c r="AK83" s="256"/>
      <c r="AL83" s="322"/>
      <c r="AM83" s="780"/>
      <c r="AN83" s="781"/>
      <c r="AO83" s="781"/>
      <c r="AP83" s="781"/>
      <c r="AQ83" s="781"/>
      <c r="AR83" s="781"/>
      <c r="AS83" s="781"/>
      <c r="AT83" s="781"/>
      <c r="AU83" s="781"/>
      <c r="AV83" s="781"/>
      <c r="AW83" s="781"/>
      <c r="AX83" s="781"/>
      <c r="AY83" s="781"/>
      <c r="AZ83" s="781"/>
      <c r="BA83" s="781"/>
      <c r="BB83" s="781"/>
      <c r="BC83" s="782"/>
    </row>
    <row r="84" spans="1:55" ht="9.75" customHeight="1" thickBot="1">
      <c r="A84" s="256"/>
      <c r="B84" s="356"/>
      <c r="C84" s="804"/>
      <c r="D84" s="803"/>
      <c r="E84" s="360"/>
      <c r="F84" s="785"/>
      <c r="G84" s="786"/>
      <c r="H84" s="786"/>
      <c r="I84" s="786"/>
      <c r="J84" s="786"/>
      <c r="K84" s="786"/>
      <c r="L84" s="786"/>
      <c r="M84" s="786"/>
      <c r="N84" s="786"/>
      <c r="O84" s="786"/>
      <c r="P84" s="786"/>
      <c r="Q84" s="786"/>
      <c r="R84" s="786"/>
      <c r="S84" s="786"/>
      <c r="T84" s="786"/>
      <c r="U84" s="792"/>
      <c r="V84" s="793"/>
      <c r="W84" s="793"/>
      <c r="X84" s="793"/>
      <c r="Y84" s="794"/>
      <c r="Z84" s="829"/>
      <c r="AA84" s="797"/>
      <c r="AB84" s="256"/>
      <c r="AC84" s="256"/>
      <c r="AD84" s="256"/>
      <c r="AE84" s="256"/>
      <c r="AF84" s="256"/>
      <c r="AG84" s="256"/>
      <c r="AH84" s="256"/>
      <c r="AI84" s="256"/>
      <c r="AJ84" s="322"/>
      <c r="AK84" s="322"/>
      <c r="AL84" s="322"/>
    </row>
    <row r="85" spans="1:55" ht="15" customHeight="1" thickBot="1">
      <c r="A85" s="256"/>
      <c r="B85" s="356"/>
      <c r="C85" s="805"/>
      <c r="D85" s="806"/>
      <c r="E85" s="361"/>
      <c r="F85" s="787"/>
      <c r="G85" s="788"/>
      <c r="H85" s="788"/>
      <c r="I85" s="788"/>
      <c r="J85" s="788"/>
      <c r="K85" s="788"/>
      <c r="L85" s="788"/>
      <c r="M85" s="788"/>
      <c r="N85" s="788"/>
      <c r="O85" s="788"/>
      <c r="P85" s="788"/>
      <c r="Q85" s="788"/>
      <c r="R85" s="788"/>
      <c r="S85" s="788"/>
      <c r="T85" s="788"/>
      <c r="U85" s="362" t="s">
        <v>69</v>
      </c>
      <c r="V85" s="830">
        <f>U83/2</f>
        <v>0</v>
      </c>
      <c r="W85" s="830"/>
      <c r="X85" s="830"/>
      <c r="Y85" s="101" t="s">
        <v>32</v>
      </c>
      <c r="Z85" s="3" t="s">
        <v>70</v>
      </c>
      <c r="AA85" s="102"/>
      <c r="AB85" s="343"/>
      <c r="AC85" s="343"/>
      <c r="AD85" s="344"/>
      <c r="AE85" s="799"/>
      <c r="AF85" s="799"/>
      <c r="AG85" s="339"/>
      <c r="AH85" s="256"/>
      <c r="AI85" s="348"/>
      <c r="AJ85" s="322"/>
      <c r="AK85" s="322"/>
      <c r="AL85" s="322"/>
      <c r="AM85" s="358"/>
    </row>
    <row r="86" spans="1:55" ht="9.75" customHeight="1" thickBot="1">
      <c r="A86" s="256"/>
      <c r="B86" s="356"/>
      <c r="C86" s="800" t="s">
        <v>95</v>
      </c>
      <c r="D86" s="801"/>
      <c r="E86" s="807" t="s">
        <v>96</v>
      </c>
      <c r="F86" s="808"/>
      <c r="G86" s="808"/>
      <c r="H86" s="808"/>
      <c r="I86" s="808"/>
      <c r="J86" s="808"/>
      <c r="K86" s="808"/>
      <c r="L86" s="808"/>
      <c r="M86" s="808"/>
      <c r="N86" s="808"/>
      <c r="O86" s="808"/>
      <c r="P86" s="808"/>
      <c r="Q86" s="808"/>
      <c r="R86" s="808"/>
      <c r="S86" s="808"/>
      <c r="T86" s="809"/>
      <c r="U86" s="813"/>
      <c r="V86" s="814"/>
      <c r="W86" s="814"/>
      <c r="X86" s="814"/>
      <c r="Y86" s="815"/>
      <c r="Z86" s="816" t="s">
        <v>32</v>
      </c>
      <c r="AA86" s="797" t="s">
        <v>39</v>
      </c>
      <c r="AB86" s="343"/>
      <c r="AC86" s="256"/>
      <c r="AD86" s="339"/>
      <c r="AE86" s="359"/>
      <c r="AF86" s="359"/>
      <c r="AG86" s="339"/>
      <c r="AH86" s="256"/>
      <c r="AI86" s="256"/>
      <c r="AJ86" s="322"/>
      <c r="AK86" s="322"/>
      <c r="AL86" s="322"/>
      <c r="AM86" s="358"/>
    </row>
    <row r="87" spans="1:55" ht="9.75" customHeight="1" thickBot="1">
      <c r="A87" s="256"/>
      <c r="B87" s="356"/>
      <c r="C87" s="802"/>
      <c r="D87" s="803"/>
      <c r="E87" s="810"/>
      <c r="F87" s="811"/>
      <c r="G87" s="811"/>
      <c r="H87" s="811"/>
      <c r="I87" s="811"/>
      <c r="J87" s="811"/>
      <c r="K87" s="811"/>
      <c r="L87" s="811"/>
      <c r="M87" s="811"/>
      <c r="N87" s="811"/>
      <c r="O87" s="811"/>
      <c r="P87" s="811"/>
      <c r="Q87" s="811"/>
      <c r="R87" s="811"/>
      <c r="S87" s="811"/>
      <c r="T87" s="812"/>
      <c r="U87" s="792"/>
      <c r="V87" s="793"/>
      <c r="W87" s="793"/>
      <c r="X87" s="793"/>
      <c r="Y87" s="794"/>
      <c r="Z87" s="817"/>
      <c r="AA87" s="797"/>
      <c r="AB87" s="818" t="s">
        <v>69</v>
      </c>
      <c r="AC87" s="819">
        <f>IFERROR(U88/U86*100,0)</f>
        <v>0</v>
      </c>
      <c r="AD87" s="820"/>
      <c r="AE87" s="821"/>
      <c r="AF87" s="825" t="s">
        <v>88</v>
      </c>
      <c r="AG87" s="825" t="s">
        <v>70</v>
      </c>
      <c r="AH87" s="776" t="s">
        <v>39</v>
      </c>
      <c r="AI87" s="550" t="str">
        <f>IF(U79=0,"",IF(U86=0,"",IF(AND(AC87&gt;=200/3,AC87&lt;=100),"○","×")))</f>
        <v/>
      </c>
      <c r="AJ87" s="322"/>
      <c r="AK87" s="322"/>
      <c r="AL87" s="322"/>
      <c r="AM87" s="777" t="s">
        <v>2340</v>
      </c>
      <c r="AN87" s="778"/>
      <c r="AO87" s="778"/>
      <c r="AP87" s="778"/>
      <c r="AQ87" s="778"/>
      <c r="AR87" s="778"/>
      <c r="AS87" s="778"/>
      <c r="AT87" s="778"/>
      <c r="AU87" s="778"/>
      <c r="AV87" s="778"/>
      <c r="AW87" s="778"/>
      <c r="AX87" s="778"/>
      <c r="AY87" s="778"/>
      <c r="AZ87" s="778"/>
      <c r="BA87" s="778"/>
      <c r="BB87" s="778"/>
      <c r="BC87" s="779"/>
    </row>
    <row r="88" spans="1:55" ht="9.75" customHeight="1" thickBot="1">
      <c r="A88" s="256"/>
      <c r="B88" s="356"/>
      <c r="C88" s="802"/>
      <c r="D88" s="803"/>
      <c r="E88" s="363"/>
      <c r="F88" s="783" t="s">
        <v>2341</v>
      </c>
      <c r="G88" s="784"/>
      <c r="H88" s="784"/>
      <c r="I88" s="784"/>
      <c r="J88" s="784"/>
      <c r="K88" s="784"/>
      <c r="L88" s="784"/>
      <c r="M88" s="784"/>
      <c r="N88" s="784"/>
      <c r="O88" s="784"/>
      <c r="P88" s="784"/>
      <c r="Q88" s="784"/>
      <c r="R88" s="784"/>
      <c r="S88" s="784"/>
      <c r="T88" s="784"/>
      <c r="U88" s="789"/>
      <c r="V88" s="790"/>
      <c r="W88" s="790"/>
      <c r="X88" s="790"/>
      <c r="Y88" s="791"/>
      <c r="Z88" s="795" t="s">
        <v>32</v>
      </c>
      <c r="AA88" s="797" t="s">
        <v>39</v>
      </c>
      <c r="AB88" s="818"/>
      <c r="AC88" s="822"/>
      <c r="AD88" s="823"/>
      <c r="AE88" s="824"/>
      <c r="AF88" s="825"/>
      <c r="AG88" s="825"/>
      <c r="AH88" s="776"/>
      <c r="AI88" s="551"/>
      <c r="AJ88" s="322"/>
      <c r="AK88" s="322"/>
      <c r="AL88" s="322"/>
      <c r="AM88" s="780"/>
      <c r="AN88" s="781"/>
      <c r="AO88" s="781"/>
      <c r="AP88" s="781"/>
      <c r="AQ88" s="781"/>
      <c r="AR88" s="781"/>
      <c r="AS88" s="781"/>
      <c r="AT88" s="781"/>
      <c r="AU88" s="781"/>
      <c r="AV88" s="781"/>
      <c r="AW88" s="781"/>
      <c r="AX88" s="781"/>
      <c r="AY88" s="781"/>
      <c r="AZ88" s="781"/>
      <c r="BA88" s="781"/>
      <c r="BB88" s="781"/>
      <c r="BC88" s="782"/>
    </row>
    <row r="89" spans="1:55" ht="9.75" customHeight="1" thickBot="1">
      <c r="A89" s="256"/>
      <c r="B89" s="356"/>
      <c r="C89" s="804"/>
      <c r="D89" s="803"/>
      <c r="E89" s="364"/>
      <c r="F89" s="785"/>
      <c r="G89" s="786"/>
      <c r="H89" s="786"/>
      <c r="I89" s="786"/>
      <c r="J89" s="786"/>
      <c r="K89" s="786"/>
      <c r="L89" s="786"/>
      <c r="M89" s="786"/>
      <c r="N89" s="786"/>
      <c r="O89" s="786"/>
      <c r="P89" s="786"/>
      <c r="Q89" s="786"/>
      <c r="R89" s="786"/>
      <c r="S89" s="786"/>
      <c r="T89" s="786"/>
      <c r="U89" s="792"/>
      <c r="V89" s="793"/>
      <c r="W89" s="793"/>
      <c r="X89" s="793"/>
      <c r="Y89" s="794"/>
      <c r="Z89" s="796"/>
      <c r="AA89" s="797"/>
      <c r="AB89" s="256"/>
      <c r="AC89" s="256"/>
      <c r="AD89" s="256"/>
      <c r="AE89" s="256"/>
      <c r="AF89" s="256"/>
      <c r="AG89" s="256"/>
      <c r="AH89" s="256"/>
      <c r="AI89" s="256"/>
      <c r="AJ89" s="322"/>
      <c r="AK89" s="322"/>
      <c r="AL89" s="322"/>
    </row>
    <row r="90" spans="1:55" ht="16.5" customHeight="1">
      <c r="A90" s="256"/>
      <c r="B90" s="356"/>
      <c r="C90" s="805"/>
      <c r="D90" s="806"/>
      <c r="E90" s="365"/>
      <c r="F90" s="787"/>
      <c r="G90" s="788"/>
      <c r="H90" s="788"/>
      <c r="I90" s="788"/>
      <c r="J90" s="788"/>
      <c r="K90" s="788"/>
      <c r="L90" s="788"/>
      <c r="M90" s="788"/>
      <c r="N90" s="788"/>
      <c r="O90" s="788"/>
      <c r="P90" s="788"/>
      <c r="Q90" s="788"/>
      <c r="R90" s="788"/>
      <c r="S90" s="788"/>
      <c r="T90" s="788"/>
      <c r="U90" s="347" t="s">
        <v>69</v>
      </c>
      <c r="V90" s="798">
        <f>U88/2</f>
        <v>0</v>
      </c>
      <c r="W90" s="798"/>
      <c r="X90" s="798"/>
      <c r="Y90" s="100" t="s">
        <v>32</v>
      </c>
      <c r="Z90" s="4" t="s">
        <v>70</v>
      </c>
      <c r="AA90" s="102"/>
      <c r="AB90" s="343"/>
      <c r="AC90" s="344"/>
      <c r="AD90" s="799"/>
      <c r="AE90" s="799"/>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2" t="s">
        <v>98</v>
      </c>
      <c r="C92" s="742"/>
      <c r="D92" s="742"/>
      <c r="E92" s="742"/>
      <c r="F92" s="742"/>
      <c r="G92" s="742"/>
      <c r="H92" s="742"/>
      <c r="I92" s="742"/>
      <c r="J92" s="742"/>
      <c r="K92" s="742"/>
      <c r="L92" s="742"/>
      <c r="M92" s="742"/>
      <c r="N92" s="742"/>
      <c r="O92" s="742"/>
      <c r="P92" s="742"/>
      <c r="Q92" s="742"/>
      <c r="R92" s="742"/>
      <c r="S92" s="742"/>
      <c r="T92" s="742"/>
      <c r="U92" s="742"/>
      <c r="V92" s="742"/>
      <c r="W92" s="742"/>
      <c r="X92" s="742"/>
      <c r="Y92" s="742"/>
      <c r="Z92" s="742"/>
      <c r="AA92" s="742"/>
      <c r="AB92" s="742"/>
      <c r="AC92" s="742"/>
      <c r="AD92" s="742"/>
      <c r="AE92" s="742"/>
      <c r="AF92" s="742"/>
      <c r="AG92" s="742"/>
      <c r="AH92" s="742"/>
      <c r="AI92" s="742"/>
      <c r="AJ92" s="742"/>
      <c r="AK92" s="74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3" t="str">
        <f>IF(SUM('別紙様式6-2 事業所個票１:事業所個票10'!CI4)&gt;=1,"該当","")</f>
        <v/>
      </c>
      <c r="AJ93" s="774"/>
      <c r="AK93" s="77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3" t="str">
        <f>IF(SUM('別紙様式6-2 事業所個票１:事業所個票10'!CI4)=0,"該当","")</f>
        <v>該当</v>
      </c>
      <c r="AJ95" s="774"/>
      <c r="AK95" s="77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3" t="s">
        <v>103</v>
      </c>
      <c r="D97" s="753"/>
      <c r="E97" s="753"/>
      <c r="F97" s="753"/>
      <c r="G97" s="753"/>
      <c r="H97" s="753"/>
      <c r="I97" s="753"/>
      <c r="J97" s="753"/>
      <c r="K97" s="753"/>
      <c r="L97" s="753"/>
      <c r="M97" s="753"/>
      <c r="N97" s="753"/>
      <c r="O97" s="753"/>
      <c r="P97" s="753"/>
      <c r="Q97" s="753"/>
      <c r="R97" s="753"/>
      <c r="S97" s="753"/>
      <c r="T97" s="75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9"/>
      <c r="D98" s="700"/>
      <c r="E98" s="754" t="s">
        <v>104</v>
      </c>
      <c r="F98" s="754"/>
      <c r="G98" s="754"/>
      <c r="H98" s="754"/>
      <c r="I98" s="754"/>
      <c r="J98" s="754"/>
      <c r="K98" s="754"/>
      <c r="L98" s="754"/>
      <c r="M98" s="754"/>
      <c r="N98" s="754"/>
      <c r="O98" s="754"/>
      <c r="P98" s="754"/>
      <c r="Q98" s="754"/>
      <c r="R98" s="755"/>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3" t="s">
        <v>2237</v>
      </c>
      <c r="AO99" s="733"/>
      <c r="AP99" s="7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3" t="s">
        <v>2238</v>
      </c>
      <c r="AO100" s="733"/>
      <c r="AP100" s="7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8" t="s">
        <v>111</v>
      </c>
      <c r="D103" s="738"/>
      <c r="E103" s="738"/>
      <c r="F103" s="738"/>
      <c r="G103" s="738"/>
      <c r="H103" s="738"/>
      <c r="I103" s="738"/>
      <c r="J103" s="738"/>
      <c r="K103" s="738"/>
      <c r="L103" s="325"/>
      <c r="M103" s="699"/>
      <c r="N103" s="700"/>
      <c r="O103" s="770" t="s">
        <v>112</v>
      </c>
      <c r="P103" s="771"/>
      <c r="Q103" s="771"/>
      <c r="R103" s="771"/>
      <c r="S103" s="771"/>
      <c r="T103" s="771"/>
      <c r="U103" s="771"/>
      <c r="V103" s="771"/>
      <c r="W103" s="771"/>
      <c r="X103" s="771"/>
      <c r="Y103" s="771"/>
      <c r="Z103" s="771"/>
      <c r="AA103" s="771"/>
      <c r="AB103" s="771"/>
      <c r="AC103" s="771"/>
      <c r="AD103" s="771"/>
      <c r="AE103" s="771"/>
      <c r="AF103" s="771"/>
      <c r="AG103" s="771"/>
      <c r="AH103" s="771"/>
      <c r="AI103" s="771"/>
      <c r="AJ103" s="772"/>
      <c r="AK103" s="284" t="str">
        <f>IF(T98="○","",(IF(AM100=TRUE,"○","×")))</f>
        <v>×</v>
      </c>
      <c r="AL103" s="265"/>
      <c r="AM103" s="687" t="s">
        <v>2147</v>
      </c>
      <c r="AN103" s="693"/>
      <c r="AO103" s="693"/>
      <c r="AP103" s="693"/>
      <c r="AQ103" s="693"/>
      <c r="AR103" s="693"/>
      <c r="AS103" s="693"/>
      <c r="AT103" s="693"/>
      <c r="AU103" s="693"/>
      <c r="AV103" s="693"/>
      <c r="AW103" s="693"/>
      <c r="AX103" s="693"/>
      <c r="AY103" s="693"/>
      <c r="AZ103" s="693"/>
      <c r="BA103" s="693"/>
      <c r="BB103" s="693"/>
      <c r="BC103" s="694"/>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3" t="s">
        <v>113</v>
      </c>
      <c r="D105" s="753"/>
      <c r="E105" s="753"/>
      <c r="F105" s="753"/>
      <c r="G105" s="753"/>
      <c r="H105" s="753"/>
      <c r="I105" s="753"/>
      <c r="J105" s="753"/>
      <c r="K105" s="753"/>
      <c r="L105" s="753"/>
      <c r="M105" s="753"/>
      <c r="N105" s="753"/>
      <c r="O105" s="753"/>
      <c r="P105" s="753"/>
      <c r="Q105" s="753"/>
      <c r="R105" s="75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9"/>
      <c r="D106" s="700"/>
      <c r="E106" s="754" t="s">
        <v>114</v>
      </c>
      <c r="F106" s="754"/>
      <c r="G106" s="754"/>
      <c r="H106" s="754"/>
      <c r="I106" s="754"/>
      <c r="J106" s="754"/>
      <c r="K106" s="754"/>
      <c r="L106" s="754"/>
      <c r="M106" s="754"/>
      <c r="N106" s="754"/>
      <c r="O106" s="754"/>
      <c r="P106" s="754"/>
      <c r="Q106" s="754"/>
      <c r="R106" s="755"/>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6"/>
      <c r="C107" s="381" t="s">
        <v>105</v>
      </c>
      <c r="D107" s="757" t="s">
        <v>115</v>
      </c>
      <c r="E107" s="758"/>
      <c r="F107" s="758"/>
      <c r="G107" s="758"/>
      <c r="H107" s="759"/>
      <c r="I107" s="759"/>
      <c r="J107" s="759"/>
      <c r="K107" s="759"/>
      <c r="L107" s="759"/>
      <c r="M107" s="759"/>
      <c r="N107" s="759"/>
      <c r="O107" s="759"/>
      <c r="P107" s="759"/>
      <c r="Q107" s="759"/>
      <c r="R107" s="759"/>
      <c r="S107" s="759"/>
      <c r="T107" s="759"/>
      <c r="U107" s="759"/>
      <c r="V107" s="759"/>
      <c r="W107" s="759"/>
      <c r="X107" s="759"/>
      <c r="Y107" s="759"/>
      <c r="Z107" s="759"/>
      <c r="AA107" s="759"/>
      <c r="AB107" s="759"/>
      <c r="AC107" s="759"/>
      <c r="AD107" s="759"/>
      <c r="AE107" s="759"/>
      <c r="AF107" s="759"/>
      <c r="AG107" s="759"/>
      <c r="AH107" s="759"/>
      <c r="AI107" s="759"/>
      <c r="AJ107" s="759"/>
      <c r="AK107" s="760"/>
      <c r="AL107" s="265"/>
      <c r="AM107" s="162" t="b">
        <v>0</v>
      </c>
      <c r="AN107" s="733" t="s">
        <v>2237</v>
      </c>
      <c r="AO107" s="733"/>
      <c r="AP107" s="733"/>
      <c r="AQ107" s="258"/>
      <c r="AR107" s="162" t="b">
        <v>0</v>
      </c>
      <c r="AS107" s="733" t="s">
        <v>2239</v>
      </c>
      <c r="AT107" s="733"/>
      <c r="AU107" s="733"/>
    </row>
    <row r="108" spans="1:55" s="266" customFormat="1" ht="25.5" customHeight="1" thickBot="1">
      <c r="A108" s="265"/>
      <c r="B108" s="756"/>
      <c r="C108" s="708"/>
      <c r="D108" s="710" t="s">
        <v>116</v>
      </c>
      <c r="E108" s="711"/>
      <c r="F108" s="711"/>
      <c r="G108" s="711"/>
      <c r="H108" s="743"/>
      <c r="I108" s="745" t="s">
        <v>33</v>
      </c>
      <c r="J108" s="747" t="s">
        <v>117</v>
      </c>
      <c r="K108" s="748"/>
      <c r="L108" s="748"/>
      <c r="M108" s="748"/>
      <c r="N108" s="748"/>
      <c r="O108" s="748"/>
      <c r="P108" s="748"/>
      <c r="Q108" s="748"/>
      <c r="R108" s="748"/>
      <c r="S108" s="748"/>
      <c r="T108" s="748"/>
      <c r="U108" s="748"/>
      <c r="V108" s="748"/>
      <c r="W108" s="748"/>
      <c r="X108" s="748"/>
      <c r="Y108" s="748"/>
      <c r="Z108" s="748"/>
      <c r="AA108" s="748"/>
      <c r="AB108" s="748"/>
      <c r="AC108" s="748"/>
      <c r="AD108" s="748"/>
      <c r="AE108" s="748"/>
      <c r="AF108" s="748"/>
      <c r="AG108" s="748"/>
      <c r="AH108" s="748"/>
      <c r="AI108" s="748"/>
      <c r="AJ108" s="748"/>
      <c r="AK108" s="749"/>
      <c r="AL108" s="265"/>
      <c r="AM108" s="162" t="b">
        <v>0</v>
      </c>
      <c r="AN108" s="733" t="s">
        <v>2238</v>
      </c>
      <c r="AO108" s="733"/>
      <c r="AP108" s="733"/>
      <c r="AQ108" s="402"/>
      <c r="AR108" s="162" t="b">
        <v>0</v>
      </c>
      <c r="AS108" s="733" t="s">
        <v>2240</v>
      </c>
      <c r="AT108" s="733"/>
      <c r="AU108" s="733"/>
      <c r="AV108" s="402"/>
      <c r="AW108" s="402"/>
      <c r="AX108" s="402"/>
      <c r="AY108" s="402"/>
      <c r="AZ108" s="402"/>
      <c r="BA108" s="402"/>
      <c r="BB108" s="402"/>
      <c r="BC108" s="402"/>
    </row>
    <row r="109" spans="1:55" s="266" customFormat="1" ht="33" customHeight="1" thickBot="1">
      <c r="A109" s="265"/>
      <c r="B109" s="756"/>
      <c r="C109" s="708"/>
      <c r="D109" s="712"/>
      <c r="E109" s="713"/>
      <c r="F109" s="713"/>
      <c r="G109" s="713"/>
      <c r="H109" s="744"/>
      <c r="I109" s="746"/>
      <c r="J109" s="750"/>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2"/>
      <c r="AL109" s="265"/>
      <c r="AM109" s="687" t="s">
        <v>2342</v>
      </c>
      <c r="AN109" s="688"/>
      <c r="AO109" s="688"/>
      <c r="AP109" s="688"/>
      <c r="AQ109" s="688"/>
      <c r="AR109" s="688"/>
      <c r="AS109" s="688"/>
      <c r="AT109" s="688"/>
      <c r="AU109" s="688"/>
      <c r="AV109" s="688"/>
      <c r="AW109" s="688"/>
      <c r="AX109" s="688"/>
      <c r="AY109" s="688"/>
      <c r="AZ109" s="688"/>
      <c r="BA109" s="688"/>
      <c r="BB109" s="688"/>
      <c r="BC109" s="689"/>
    </row>
    <row r="110" spans="1:55" s="266" customFormat="1" ht="19.5" customHeight="1" thickBot="1">
      <c r="A110" s="265"/>
      <c r="B110" s="756"/>
      <c r="C110" s="708"/>
      <c r="D110" s="712"/>
      <c r="E110" s="713"/>
      <c r="F110" s="713"/>
      <c r="G110" s="713"/>
      <c r="H110" s="761"/>
      <c r="I110" s="763" t="s">
        <v>40</v>
      </c>
      <c r="J110" s="403" t="s">
        <v>118</v>
      </c>
      <c r="K110" s="404"/>
      <c r="L110" s="404"/>
      <c r="M110" s="404"/>
      <c r="N110" s="404"/>
      <c r="O110" s="404"/>
      <c r="P110" s="404"/>
      <c r="Q110" s="404"/>
      <c r="R110" s="404"/>
      <c r="S110" s="765" t="s">
        <v>119</v>
      </c>
      <c r="T110" s="765"/>
      <c r="U110" s="765"/>
      <c r="V110" s="765"/>
      <c r="W110" s="765"/>
      <c r="X110" s="765"/>
      <c r="Y110" s="765"/>
      <c r="Z110" s="765"/>
      <c r="AA110" s="765"/>
      <c r="AB110" s="765"/>
      <c r="AC110" s="765"/>
      <c r="AD110" s="765"/>
      <c r="AE110" s="765"/>
      <c r="AF110" s="765"/>
      <c r="AG110" s="765"/>
      <c r="AH110" s="765"/>
      <c r="AI110" s="765"/>
      <c r="AJ110" s="765"/>
      <c r="AK110" s="766"/>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6"/>
      <c r="C111" s="709"/>
      <c r="D111" s="714"/>
      <c r="E111" s="715"/>
      <c r="F111" s="715"/>
      <c r="G111" s="715"/>
      <c r="H111" s="762"/>
      <c r="I111" s="764"/>
      <c r="J111" s="767"/>
      <c r="K111" s="768"/>
      <c r="L111" s="768"/>
      <c r="M111" s="768"/>
      <c r="N111" s="768"/>
      <c r="O111" s="768"/>
      <c r="P111" s="768"/>
      <c r="Q111" s="768"/>
      <c r="R111" s="768"/>
      <c r="S111" s="768"/>
      <c r="T111" s="768"/>
      <c r="U111" s="768"/>
      <c r="V111" s="768"/>
      <c r="W111" s="768"/>
      <c r="X111" s="768"/>
      <c r="Y111" s="768"/>
      <c r="Z111" s="768"/>
      <c r="AA111" s="768"/>
      <c r="AB111" s="768"/>
      <c r="AC111" s="768"/>
      <c r="AD111" s="768"/>
      <c r="AE111" s="768"/>
      <c r="AF111" s="768"/>
      <c r="AG111" s="768"/>
      <c r="AH111" s="768"/>
      <c r="AI111" s="768"/>
      <c r="AJ111" s="768"/>
      <c r="AK111" s="769"/>
      <c r="AL111" s="265"/>
      <c r="AM111" s="687" t="s">
        <v>2343</v>
      </c>
      <c r="AN111" s="688"/>
      <c r="AO111" s="688"/>
      <c r="AP111" s="688"/>
      <c r="AQ111" s="688"/>
      <c r="AR111" s="688"/>
      <c r="AS111" s="688"/>
      <c r="AT111" s="688"/>
      <c r="AU111" s="688"/>
      <c r="AV111" s="688"/>
      <c r="AW111" s="688"/>
      <c r="AX111" s="688"/>
      <c r="AY111" s="688"/>
      <c r="AZ111" s="688"/>
      <c r="BA111" s="688"/>
      <c r="BB111" s="688"/>
      <c r="BC111" s="68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8" t="s">
        <v>2344</v>
      </c>
      <c r="D114" s="738"/>
      <c r="E114" s="738"/>
      <c r="F114" s="738"/>
      <c r="G114" s="738"/>
      <c r="H114" s="738"/>
      <c r="I114" s="738"/>
      <c r="J114" s="738"/>
      <c r="K114" s="738"/>
      <c r="L114" s="325"/>
      <c r="M114" s="699"/>
      <c r="N114" s="700"/>
      <c r="O114" s="739" t="s">
        <v>121</v>
      </c>
      <c r="P114" s="740"/>
      <c r="Q114" s="740"/>
      <c r="R114" s="740"/>
      <c r="S114" s="740"/>
      <c r="T114" s="740"/>
      <c r="U114" s="740"/>
      <c r="V114" s="740"/>
      <c r="W114" s="740"/>
      <c r="X114" s="740"/>
      <c r="Y114" s="740"/>
      <c r="Z114" s="740"/>
      <c r="AA114" s="740"/>
      <c r="AB114" s="740"/>
      <c r="AC114" s="740"/>
      <c r="AD114" s="740"/>
      <c r="AE114" s="740"/>
      <c r="AF114" s="740"/>
      <c r="AG114" s="740"/>
      <c r="AH114" s="740"/>
      <c r="AI114" s="740"/>
      <c r="AJ114" s="741"/>
      <c r="AK114" s="284" t="str">
        <f>IF(T106="○","",(IF(AM108=TRUE,"○","×")))</f>
        <v>×</v>
      </c>
      <c r="AL114" s="265"/>
      <c r="AM114" s="687" t="s">
        <v>2148</v>
      </c>
      <c r="AN114" s="693"/>
      <c r="AO114" s="693"/>
      <c r="AP114" s="693"/>
      <c r="AQ114" s="693"/>
      <c r="AR114" s="693"/>
      <c r="AS114" s="693"/>
      <c r="AT114" s="693"/>
      <c r="AU114" s="693"/>
      <c r="AV114" s="693"/>
      <c r="AW114" s="693"/>
      <c r="AX114" s="693"/>
      <c r="AY114" s="693"/>
      <c r="AZ114" s="693"/>
      <c r="BA114" s="693"/>
      <c r="BB114" s="693"/>
      <c r="BC114" s="694"/>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2" t="s">
        <v>122</v>
      </c>
      <c r="C116" s="742"/>
      <c r="D116" s="742"/>
      <c r="E116" s="742"/>
      <c r="F116" s="742"/>
      <c r="G116" s="742"/>
      <c r="H116" s="742"/>
      <c r="I116" s="742"/>
      <c r="J116" s="742"/>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2"/>
      <c r="AI116" s="742"/>
      <c r="AJ116" s="742"/>
      <c r="AK116" s="74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3" t="s">
        <v>2239</v>
      </c>
      <c r="AT117" s="733"/>
      <c r="AU117" s="733"/>
    </row>
    <row r="118" spans="1:55" s="266" customFormat="1" ht="20.25" customHeight="1" thickBot="1">
      <c r="A118" s="265"/>
      <c r="B118" s="699"/>
      <c r="C118" s="700"/>
      <c r="D118" s="734" t="s">
        <v>114</v>
      </c>
      <c r="E118" s="734"/>
      <c r="F118" s="734"/>
      <c r="G118" s="734"/>
      <c r="H118" s="734"/>
      <c r="I118" s="734"/>
      <c r="J118" s="734"/>
      <c r="K118" s="734"/>
      <c r="L118" s="734"/>
      <c r="M118" s="734"/>
      <c r="N118" s="734"/>
      <c r="O118" s="734"/>
      <c r="P118" s="734"/>
      <c r="Q118" s="735"/>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3" t="s">
        <v>2237</v>
      </c>
      <c r="AO118" s="733"/>
      <c r="AP118" s="733"/>
      <c r="AR118" s="162" t="b">
        <v>0</v>
      </c>
      <c r="AS118" s="733" t="s">
        <v>2240</v>
      </c>
      <c r="AT118" s="733"/>
      <c r="AU118" s="733"/>
    </row>
    <row r="119" spans="1:55" s="266" customFormat="1" ht="28.5" customHeight="1" thickBot="1">
      <c r="A119" s="265"/>
      <c r="B119" s="381" t="s">
        <v>105</v>
      </c>
      <c r="C119" s="736" t="s">
        <v>124</v>
      </c>
      <c r="D119" s="650"/>
      <c r="E119" s="650"/>
      <c r="F119" s="650"/>
      <c r="G119" s="650"/>
      <c r="H119" s="650"/>
      <c r="I119" s="650"/>
      <c r="J119" s="650"/>
      <c r="K119" s="650"/>
      <c r="L119" s="650"/>
      <c r="M119" s="650"/>
      <c r="N119" s="650"/>
      <c r="O119" s="650"/>
      <c r="P119" s="650"/>
      <c r="Q119" s="650"/>
      <c r="R119" s="650"/>
      <c r="S119" s="653"/>
      <c r="T119" s="650"/>
      <c r="U119" s="650"/>
      <c r="V119" s="650"/>
      <c r="W119" s="650"/>
      <c r="X119" s="650"/>
      <c r="Y119" s="650"/>
      <c r="Z119" s="650"/>
      <c r="AA119" s="650"/>
      <c r="AB119" s="650"/>
      <c r="AC119" s="650"/>
      <c r="AD119" s="650"/>
      <c r="AE119" s="650"/>
      <c r="AF119" s="650"/>
      <c r="AG119" s="650"/>
      <c r="AH119" s="650"/>
      <c r="AI119" s="650"/>
      <c r="AJ119" s="650"/>
      <c r="AK119" s="737"/>
      <c r="AL119" s="265"/>
      <c r="AM119" s="162" t="b">
        <v>0</v>
      </c>
      <c r="AN119" s="733" t="s">
        <v>2238</v>
      </c>
      <c r="AO119" s="733"/>
      <c r="AP119" s="733"/>
      <c r="AR119" s="162" t="b">
        <v>0</v>
      </c>
      <c r="AS119" s="733" t="s">
        <v>2241</v>
      </c>
      <c r="AT119" s="733"/>
      <c r="AU119" s="733"/>
    </row>
    <row r="120" spans="1:55" s="266" customFormat="1" ht="25.5" customHeight="1">
      <c r="A120" s="265"/>
      <c r="B120" s="708"/>
      <c r="C120" s="710" t="s">
        <v>125</v>
      </c>
      <c r="D120" s="711"/>
      <c r="E120" s="711"/>
      <c r="F120" s="711"/>
      <c r="G120" s="417"/>
      <c r="H120" s="418" t="s">
        <v>33</v>
      </c>
      <c r="I120" s="716" t="s">
        <v>126</v>
      </c>
      <c r="J120" s="717"/>
      <c r="K120" s="717"/>
      <c r="L120" s="717"/>
      <c r="M120" s="717"/>
      <c r="N120" s="717"/>
      <c r="O120" s="717"/>
      <c r="P120" s="717"/>
      <c r="Q120" s="717"/>
      <c r="R120" s="717"/>
      <c r="S120" s="717"/>
      <c r="T120" s="717"/>
      <c r="U120" s="717"/>
      <c r="V120" s="717"/>
      <c r="W120" s="717"/>
      <c r="X120" s="717"/>
      <c r="Y120" s="717"/>
      <c r="Z120" s="717"/>
      <c r="AA120" s="717"/>
      <c r="AB120" s="717"/>
      <c r="AC120" s="717"/>
      <c r="AD120" s="717"/>
      <c r="AE120" s="717"/>
      <c r="AF120" s="717"/>
      <c r="AG120" s="717"/>
      <c r="AH120" s="717"/>
      <c r="AI120" s="717"/>
      <c r="AJ120" s="717"/>
      <c r="AK120" s="718"/>
      <c r="AL120" s="265"/>
      <c r="AM120" s="632" t="s">
        <v>2345</v>
      </c>
      <c r="AN120" s="719"/>
      <c r="AO120" s="719"/>
      <c r="AP120" s="719"/>
      <c r="AQ120" s="719"/>
      <c r="AR120" s="719"/>
      <c r="AS120" s="719"/>
      <c r="AT120" s="719"/>
      <c r="AU120" s="719"/>
      <c r="AV120" s="719"/>
      <c r="AW120" s="719"/>
      <c r="AX120" s="719"/>
      <c r="AY120" s="719"/>
      <c r="AZ120" s="719"/>
      <c r="BA120" s="719"/>
      <c r="BB120" s="719"/>
      <c r="BC120" s="720"/>
    </row>
    <row r="121" spans="1:55" s="266" customFormat="1" ht="33.75" customHeight="1">
      <c r="A121" s="265"/>
      <c r="B121" s="708"/>
      <c r="C121" s="712"/>
      <c r="D121" s="713"/>
      <c r="E121" s="713"/>
      <c r="F121" s="713"/>
      <c r="G121" s="419"/>
      <c r="H121" s="420" t="s">
        <v>40</v>
      </c>
      <c r="I121" s="727" t="s">
        <v>127</v>
      </c>
      <c r="J121" s="728"/>
      <c r="K121" s="728"/>
      <c r="L121" s="728"/>
      <c r="M121" s="728"/>
      <c r="N121" s="728"/>
      <c r="O121" s="728"/>
      <c r="P121" s="728"/>
      <c r="Q121" s="728"/>
      <c r="R121" s="728"/>
      <c r="S121" s="728"/>
      <c r="T121" s="728"/>
      <c r="U121" s="728"/>
      <c r="V121" s="728"/>
      <c r="W121" s="728"/>
      <c r="X121" s="728"/>
      <c r="Y121" s="728"/>
      <c r="Z121" s="728"/>
      <c r="AA121" s="728"/>
      <c r="AB121" s="728"/>
      <c r="AC121" s="728"/>
      <c r="AD121" s="728"/>
      <c r="AE121" s="728"/>
      <c r="AF121" s="728"/>
      <c r="AG121" s="728"/>
      <c r="AH121" s="728"/>
      <c r="AI121" s="728"/>
      <c r="AJ121" s="728"/>
      <c r="AK121" s="729"/>
      <c r="AL121" s="265"/>
      <c r="AM121" s="721"/>
      <c r="AN121" s="722"/>
      <c r="AO121" s="722"/>
      <c r="AP121" s="722"/>
      <c r="AQ121" s="722"/>
      <c r="AR121" s="722"/>
      <c r="AS121" s="722"/>
      <c r="AT121" s="722"/>
      <c r="AU121" s="722"/>
      <c r="AV121" s="722"/>
      <c r="AW121" s="722"/>
      <c r="AX121" s="722"/>
      <c r="AY121" s="722"/>
      <c r="AZ121" s="722"/>
      <c r="BA121" s="722"/>
      <c r="BB121" s="722"/>
      <c r="BC121" s="723"/>
    </row>
    <row r="122" spans="1:55" s="266" customFormat="1" ht="37.5" customHeight="1" thickBot="1">
      <c r="A122" s="265"/>
      <c r="B122" s="709"/>
      <c r="C122" s="714"/>
      <c r="D122" s="715"/>
      <c r="E122" s="715"/>
      <c r="F122" s="715"/>
      <c r="G122" s="421"/>
      <c r="H122" s="422" t="s">
        <v>41</v>
      </c>
      <c r="I122" s="730" t="s">
        <v>128</v>
      </c>
      <c r="J122" s="731"/>
      <c r="K122" s="731"/>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c r="AJ122" s="731"/>
      <c r="AK122" s="732"/>
      <c r="AL122" s="265"/>
      <c r="AM122" s="724"/>
      <c r="AN122" s="725"/>
      <c r="AO122" s="725"/>
      <c r="AP122" s="725"/>
      <c r="AQ122" s="725"/>
      <c r="AR122" s="725"/>
      <c r="AS122" s="725"/>
      <c r="AT122" s="725"/>
      <c r="AU122" s="725"/>
      <c r="AV122" s="725"/>
      <c r="AW122" s="725"/>
      <c r="AX122" s="725"/>
      <c r="AY122" s="725"/>
      <c r="AZ122" s="725"/>
      <c r="BA122" s="725"/>
      <c r="BB122" s="725"/>
      <c r="BC122" s="726"/>
    </row>
    <row r="123" spans="1:55" s="266" customFormat="1" ht="13.5" customHeight="1">
      <c r="A123" s="265"/>
      <c r="B123" s="423" t="s">
        <v>107</v>
      </c>
      <c r="C123" s="695" t="s">
        <v>120</v>
      </c>
      <c r="D123" s="696"/>
      <c r="E123" s="696"/>
      <c r="F123" s="696"/>
      <c r="G123" s="696"/>
      <c r="H123" s="696"/>
      <c r="I123" s="696"/>
      <c r="J123" s="696"/>
      <c r="K123" s="696"/>
      <c r="L123" s="696"/>
      <c r="M123" s="696"/>
      <c r="N123" s="696"/>
      <c r="O123" s="696"/>
      <c r="P123" s="696"/>
      <c r="Q123" s="696"/>
      <c r="R123" s="696"/>
      <c r="S123" s="696"/>
      <c r="T123" s="696"/>
      <c r="U123" s="696"/>
      <c r="V123" s="696"/>
      <c r="W123" s="696"/>
      <c r="X123" s="696"/>
      <c r="Y123" s="696"/>
      <c r="Z123" s="696"/>
      <c r="AA123" s="696"/>
      <c r="AB123" s="696"/>
      <c r="AC123" s="696"/>
      <c r="AD123" s="696"/>
      <c r="AE123" s="696"/>
      <c r="AF123" s="696"/>
      <c r="AG123" s="696"/>
      <c r="AH123" s="696"/>
      <c r="AI123" s="696"/>
      <c r="AJ123" s="696"/>
      <c r="AK123" s="697"/>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8" t="s">
        <v>2346</v>
      </c>
      <c r="C125" s="698"/>
      <c r="D125" s="698"/>
      <c r="E125" s="698"/>
      <c r="F125" s="698"/>
      <c r="G125" s="698"/>
      <c r="H125" s="698"/>
      <c r="I125" s="698"/>
      <c r="J125" s="698"/>
      <c r="K125" s="698"/>
      <c r="L125" s="325"/>
      <c r="M125" s="699"/>
      <c r="N125" s="700"/>
      <c r="O125" s="701" t="s">
        <v>129</v>
      </c>
      <c r="P125" s="702"/>
      <c r="Q125" s="702"/>
      <c r="R125" s="702"/>
      <c r="S125" s="702"/>
      <c r="T125" s="702"/>
      <c r="U125" s="702"/>
      <c r="V125" s="702"/>
      <c r="W125" s="702"/>
      <c r="X125" s="702"/>
      <c r="Y125" s="702"/>
      <c r="Z125" s="702"/>
      <c r="AA125" s="702"/>
      <c r="AB125" s="702"/>
      <c r="AC125" s="702"/>
      <c r="AD125" s="702"/>
      <c r="AE125" s="702"/>
      <c r="AF125" s="702"/>
      <c r="AG125" s="702"/>
      <c r="AH125" s="702"/>
      <c r="AI125" s="702"/>
      <c r="AJ125" s="702"/>
      <c r="AK125" s="284" t="str">
        <f>IF(S118="","",IF(S118="○","",IF(AM119=TRUE,"○","×")))</f>
        <v/>
      </c>
      <c r="AL125" s="265"/>
      <c r="AM125" s="646" t="s">
        <v>2149</v>
      </c>
      <c r="AN125" s="553"/>
      <c r="AO125" s="553"/>
      <c r="AP125" s="553"/>
      <c r="AQ125" s="553"/>
      <c r="AR125" s="553"/>
      <c r="AS125" s="553"/>
      <c r="AT125" s="553"/>
      <c r="AU125" s="553"/>
      <c r="AV125" s="553"/>
      <c r="AW125" s="553"/>
      <c r="AX125" s="553"/>
      <c r="AY125" s="553"/>
      <c r="AZ125" s="553"/>
      <c r="BA125" s="553"/>
      <c r="BB125" s="553"/>
      <c r="BC125" s="554"/>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4" t="s">
        <v>130</v>
      </c>
      <c r="C127" s="624"/>
      <c r="D127" s="624"/>
      <c r="E127" s="624"/>
      <c r="F127" s="624"/>
      <c r="G127" s="624"/>
      <c r="H127" s="624"/>
      <c r="I127" s="624"/>
      <c r="J127" s="624"/>
      <c r="K127" s="624"/>
      <c r="L127" s="624"/>
      <c r="M127" s="624"/>
      <c r="N127" s="624"/>
      <c r="O127" s="624"/>
      <c r="P127" s="624"/>
      <c r="Q127" s="624"/>
      <c r="R127" s="624"/>
      <c r="S127" s="624"/>
      <c r="T127" s="624"/>
      <c r="U127" s="624"/>
      <c r="V127" s="624"/>
      <c r="W127" s="624"/>
      <c r="X127" s="624"/>
      <c r="Y127" s="624"/>
      <c r="Z127" s="624"/>
      <c r="AA127" s="624"/>
      <c r="AB127" s="624"/>
      <c r="AC127" s="624"/>
      <c r="AD127" s="624"/>
      <c r="AE127" s="624"/>
      <c r="AF127" s="624"/>
      <c r="AG127" s="624"/>
      <c r="AH127" s="624"/>
      <c r="AI127" s="624"/>
      <c r="AJ127" s="624"/>
      <c r="AK127" s="624"/>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4" t="s">
        <v>132</v>
      </c>
      <c r="C129" s="925"/>
      <c r="D129" s="925"/>
      <c r="E129" s="925"/>
      <c r="F129" s="925"/>
      <c r="G129" s="925"/>
      <c r="H129" s="925"/>
      <c r="I129" s="925"/>
      <c r="J129" s="925"/>
      <c r="K129" s="925"/>
      <c r="L129" s="703" t="s">
        <v>2361</v>
      </c>
      <c r="M129" s="703"/>
      <c r="N129" s="703"/>
      <c r="O129" s="703"/>
      <c r="P129" s="703"/>
      <c r="Q129" s="703"/>
      <c r="R129" s="703"/>
      <c r="S129" s="703"/>
      <c r="T129" s="703"/>
      <c r="U129" s="703"/>
      <c r="V129" s="703"/>
      <c r="W129" s="703"/>
      <c r="X129" s="703"/>
      <c r="Y129" s="703"/>
      <c r="Z129" s="703"/>
      <c r="AA129" s="704"/>
      <c r="AB129" s="426">
        <f>SUM('別紙様式6-2 事業所個票１:事業所個票10'!AG37)</f>
        <v>0</v>
      </c>
      <c r="AC129" s="705" t="s">
        <v>2363</v>
      </c>
      <c r="AD129" s="706" t="str">
        <f>IF(AB130=0,"",IF(AB129&gt;=AB130,"○","×"))</f>
        <v/>
      </c>
      <c r="AE129" s="256"/>
      <c r="AF129" s="256"/>
      <c r="AG129" s="256"/>
      <c r="AH129" s="256"/>
      <c r="AI129" s="256"/>
      <c r="AJ129" s="256"/>
      <c r="AK129" s="256"/>
      <c r="AL129" s="256"/>
      <c r="AM129" s="427" t="str">
        <f>IF(OR(AD129="×",AD131="×"),"×","")</f>
        <v/>
      </c>
    </row>
    <row r="130" spans="1:56" ht="24.75" customHeight="1" thickBot="1">
      <c r="A130" s="256"/>
      <c r="B130" s="955"/>
      <c r="C130" s="956"/>
      <c r="D130" s="956"/>
      <c r="E130" s="956"/>
      <c r="F130" s="956"/>
      <c r="G130" s="956"/>
      <c r="H130" s="956"/>
      <c r="I130" s="956"/>
      <c r="J130" s="956"/>
      <c r="K130" s="956"/>
      <c r="L130" s="703" t="s">
        <v>2362</v>
      </c>
      <c r="M130" s="703"/>
      <c r="N130" s="703"/>
      <c r="O130" s="703"/>
      <c r="P130" s="703"/>
      <c r="Q130" s="703"/>
      <c r="R130" s="703"/>
      <c r="S130" s="703"/>
      <c r="T130" s="703"/>
      <c r="U130" s="703"/>
      <c r="V130" s="703"/>
      <c r="W130" s="703"/>
      <c r="X130" s="703"/>
      <c r="Y130" s="703"/>
      <c r="Z130" s="703"/>
      <c r="AA130" s="704"/>
      <c r="AB130" s="426">
        <f>SUM('別紙様式6-2 事業所個票１:事業所個票10'!CI6)</f>
        <v>0</v>
      </c>
      <c r="AC130" s="705"/>
      <c r="AD130" s="707"/>
      <c r="AE130" s="256"/>
      <c r="AF130" s="256"/>
      <c r="AG130" s="256"/>
      <c r="AH130" s="256"/>
      <c r="AI130" s="256"/>
      <c r="AJ130" s="256"/>
      <c r="AK130" s="256"/>
      <c r="AL130" s="256"/>
    </row>
    <row r="131" spans="1:56" ht="24.75" customHeight="1" thickBot="1">
      <c r="A131" s="256"/>
      <c r="B131" s="649" t="s">
        <v>2347</v>
      </c>
      <c r="C131" s="650"/>
      <c r="D131" s="650"/>
      <c r="E131" s="650"/>
      <c r="F131" s="650"/>
      <c r="G131" s="650"/>
      <c r="H131" s="650"/>
      <c r="I131" s="650"/>
      <c r="J131" s="650"/>
      <c r="K131" s="650"/>
      <c r="L131" s="703" t="s">
        <v>2361</v>
      </c>
      <c r="M131" s="703"/>
      <c r="N131" s="703"/>
      <c r="O131" s="703"/>
      <c r="P131" s="703"/>
      <c r="Q131" s="703"/>
      <c r="R131" s="703"/>
      <c r="S131" s="703"/>
      <c r="T131" s="703"/>
      <c r="U131" s="703"/>
      <c r="V131" s="703"/>
      <c r="W131" s="703"/>
      <c r="X131" s="703"/>
      <c r="Y131" s="703"/>
      <c r="Z131" s="703"/>
      <c r="AA131" s="704"/>
      <c r="AB131" s="426">
        <f>SUM('別紙様式6-2 事業所個票１:事業所個票10'!AO37)</f>
        <v>0</v>
      </c>
      <c r="AC131" s="705" t="s">
        <v>2363</v>
      </c>
      <c r="AD131" s="706" t="str">
        <f>IF(AB132=0,"",IF(AB131&gt;=AB132,"○","×"))</f>
        <v/>
      </c>
      <c r="AE131" s="256"/>
      <c r="AF131" s="428"/>
      <c r="AG131" s="256"/>
      <c r="AH131" s="256"/>
      <c r="AI131" s="256"/>
      <c r="AJ131" s="256"/>
      <c r="AK131" s="256"/>
      <c r="AL131" s="256"/>
    </row>
    <row r="132" spans="1:56" ht="24.75" customHeight="1" thickBot="1">
      <c r="A132" s="256"/>
      <c r="B132" s="655"/>
      <c r="C132" s="656"/>
      <c r="D132" s="656"/>
      <c r="E132" s="656"/>
      <c r="F132" s="656"/>
      <c r="G132" s="656"/>
      <c r="H132" s="656"/>
      <c r="I132" s="656"/>
      <c r="J132" s="656"/>
      <c r="K132" s="656"/>
      <c r="L132" s="703" t="s">
        <v>2362</v>
      </c>
      <c r="M132" s="703"/>
      <c r="N132" s="703"/>
      <c r="O132" s="703"/>
      <c r="P132" s="703"/>
      <c r="Q132" s="703"/>
      <c r="R132" s="703"/>
      <c r="S132" s="703"/>
      <c r="T132" s="703"/>
      <c r="U132" s="703"/>
      <c r="V132" s="703"/>
      <c r="W132" s="703"/>
      <c r="X132" s="703"/>
      <c r="Y132" s="703"/>
      <c r="Z132" s="703"/>
      <c r="AA132" s="704"/>
      <c r="AB132" s="426">
        <f>SUM('別紙様式6-2 事業所個票１:事業所個票10'!CI6)</f>
        <v>0</v>
      </c>
      <c r="AC132" s="705"/>
      <c r="AD132" s="70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6" t="s">
        <v>2348</v>
      </c>
      <c r="AN134" s="553"/>
      <c r="AO134" s="553"/>
      <c r="AP134" s="553"/>
      <c r="AQ134" s="553"/>
      <c r="AR134" s="553"/>
      <c r="AS134" s="553"/>
      <c r="AT134" s="553"/>
      <c r="AU134" s="553"/>
      <c r="AV134" s="553"/>
      <c r="AW134" s="553"/>
      <c r="AX134" s="553"/>
      <c r="AY134" s="553"/>
      <c r="AZ134" s="553"/>
      <c r="BA134" s="553"/>
      <c r="BB134" s="553"/>
      <c r="BC134" s="554"/>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5" t="s">
        <v>135</v>
      </c>
      <c r="E138" s="685"/>
      <c r="F138" s="685"/>
      <c r="G138" s="685"/>
      <c r="H138" s="685"/>
      <c r="I138" s="685"/>
      <c r="J138" s="685"/>
      <c r="K138" s="685"/>
      <c r="L138" s="685"/>
      <c r="M138" s="685"/>
      <c r="N138" s="685"/>
      <c r="O138" s="685"/>
      <c r="P138" s="685"/>
      <c r="Q138" s="685"/>
      <c r="R138" s="685"/>
      <c r="S138" s="685"/>
      <c r="T138" s="685"/>
      <c r="U138" s="685"/>
      <c r="V138" s="685"/>
      <c r="W138" s="685"/>
      <c r="X138" s="685"/>
      <c r="Y138" s="685"/>
      <c r="Z138" s="685"/>
      <c r="AA138" s="685"/>
      <c r="AB138" s="685"/>
      <c r="AC138" s="685"/>
      <c r="AD138" s="685"/>
      <c r="AE138" s="685"/>
      <c r="AF138" s="685"/>
      <c r="AG138" s="685"/>
      <c r="AH138" s="685"/>
      <c r="AI138" s="685"/>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6"/>
      <c r="G139" s="686"/>
      <c r="H139" s="686"/>
      <c r="I139" s="686"/>
      <c r="J139" s="686"/>
      <c r="K139" s="686"/>
      <c r="L139" s="686"/>
      <c r="M139" s="686"/>
      <c r="N139" s="686"/>
      <c r="O139" s="686"/>
      <c r="P139" s="686"/>
      <c r="Q139" s="686"/>
      <c r="R139" s="686"/>
      <c r="S139" s="686"/>
      <c r="T139" s="686"/>
      <c r="U139" s="686"/>
      <c r="V139" s="686"/>
      <c r="W139" s="686"/>
      <c r="X139" s="686"/>
      <c r="Y139" s="686"/>
      <c r="Z139" s="686"/>
      <c r="AA139" s="686"/>
      <c r="AB139" s="686"/>
      <c r="AC139" s="686"/>
      <c r="AD139" s="686"/>
      <c r="AE139" s="686"/>
      <c r="AF139" s="686"/>
      <c r="AG139" s="686"/>
      <c r="AH139" s="686"/>
      <c r="AI139" s="686"/>
      <c r="AJ139" s="686"/>
      <c r="AK139" s="449" t="s">
        <v>70</v>
      </c>
      <c r="AL139" s="265"/>
      <c r="AM139" s="162" t="b">
        <v>0</v>
      </c>
      <c r="AN139" s="687" t="s">
        <v>2351</v>
      </c>
      <c r="AO139" s="688"/>
      <c r="AP139" s="688"/>
      <c r="AQ139" s="688"/>
      <c r="AR139" s="688"/>
      <c r="AS139" s="688"/>
      <c r="AT139" s="688"/>
      <c r="AU139" s="688"/>
      <c r="AV139" s="688"/>
      <c r="AW139" s="688"/>
      <c r="AX139" s="688"/>
      <c r="AY139" s="688"/>
      <c r="AZ139" s="688"/>
      <c r="BA139" s="688"/>
      <c r="BB139" s="688"/>
      <c r="BC139" s="68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4" t="s">
        <v>137</v>
      </c>
      <c r="C141" s="624"/>
      <c r="D141" s="624"/>
      <c r="E141" s="624"/>
      <c r="F141" s="624"/>
      <c r="G141" s="624"/>
      <c r="H141" s="624"/>
      <c r="I141" s="624"/>
      <c r="J141" s="624"/>
      <c r="K141" s="624"/>
      <c r="L141" s="624"/>
      <c r="M141" s="624"/>
      <c r="N141" s="624"/>
      <c r="O141" s="624"/>
      <c r="P141" s="624"/>
      <c r="Q141" s="624"/>
      <c r="R141" s="624"/>
      <c r="S141" s="624"/>
      <c r="T141" s="624"/>
      <c r="U141" s="624"/>
      <c r="V141" s="624"/>
      <c r="W141" s="624"/>
      <c r="X141" s="624"/>
      <c r="Y141" s="624"/>
      <c r="Z141" s="624"/>
      <c r="AA141" s="624"/>
      <c r="AB141" s="624"/>
      <c r="AC141" s="624"/>
      <c r="AD141" s="624"/>
      <c r="AE141" s="624"/>
      <c r="AF141" s="624"/>
      <c r="AG141" s="624"/>
      <c r="AH141" s="624"/>
      <c r="AI141" s="624"/>
      <c r="AJ141" s="624"/>
      <c r="AK141" s="624"/>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90" t="s">
        <v>138</v>
      </c>
      <c r="C143" s="691"/>
      <c r="D143" s="691"/>
      <c r="E143" s="691"/>
      <c r="F143" s="691"/>
      <c r="G143" s="691"/>
      <c r="H143" s="691"/>
      <c r="I143" s="691"/>
      <c r="J143" s="691"/>
      <c r="K143" s="691"/>
      <c r="L143" s="691"/>
      <c r="M143" s="691"/>
      <c r="N143" s="691"/>
      <c r="O143" s="691"/>
      <c r="P143" s="691"/>
      <c r="Q143" s="692"/>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7" t="s">
        <v>2364</v>
      </c>
      <c r="AN143" s="693"/>
      <c r="AO143" s="693"/>
      <c r="AP143" s="693"/>
      <c r="AQ143" s="693"/>
      <c r="AR143" s="693"/>
      <c r="AS143" s="693"/>
      <c r="AT143" s="693"/>
      <c r="AU143" s="693"/>
      <c r="AV143" s="693"/>
      <c r="AW143" s="693"/>
      <c r="AX143" s="693"/>
      <c r="AY143" s="693"/>
      <c r="AZ143" s="693"/>
      <c r="BA143" s="693"/>
      <c r="BB143" s="693"/>
      <c r="BC143" s="694"/>
    </row>
    <row r="144" spans="1:56" ht="16.5" customHeight="1" thickBot="1">
      <c r="A144" s="256"/>
      <c r="B144" s="681" t="s">
        <v>139</v>
      </c>
      <c r="C144" s="682"/>
      <c r="D144" s="682"/>
      <c r="E144" s="682"/>
      <c r="F144" s="682"/>
      <c r="G144" s="682"/>
      <c r="H144" s="682"/>
      <c r="I144" s="682"/>
      <c r="J144" s="682"/>
      <c r="K144" s="682"/>
      <c r="L144" s="682"/>
      <c r="M144" s="682"/>
      <c r="N144" s="682"/>
      <c r="O144" s="682"/>
      <c r="P144" s="682"/>
      <c r="Q144" s="683"/>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7" t="s">
        <v>2365</v>
      </c>
      <c r="AN144" s="693"/>
      <c r="AO144" s="693"/>
      <c r="AP144" s="693"/>
      <c r="AQ144" s="693"/>
      <c r="AR144" s="693"/>
      <c r="AS144" s="693"/>
      <c r="AT144" s="693"/>
      <c r="AU144" s="693"/>
      <c r="AV144" s="693"/>
      <c r="AW144" s="693"/>
      <c r="AX144" s="693"/>
      <c r="AY144" s="693"/>
      <c r="AZ144" s="693"/>
      <c r="BA144" s="693"/>
      <c r="BB144" s="693"/>
      <c r="BC144" s="694"/>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4" t="s">
        <v>140</v>
      </c>
      <c r="C146" s="684"/>
      <c r="D146" s="684"/>
      <c r="E146" s="684"/>
      <c r="F146" s="684"/>
      <c r="G146" s="684"/>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684"/>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2" t="str">
        <f>IF(SUM('別紙様式6-2 事業所個票１:事業所個票10'!CI10)=0,"該当","")</f>
        <v>該当</v>
      </c>
      <c r="AJ147" s="673"/>
      <c r="AK147" s="674"/>
      <c r="AL147" s="265"/>
    </row>
    <row r="148" spans="1:55" s="266" customFormat="1" ht="28.5" customHeight="1">
      <c r="A148" s="265"/>
      <c r="B148" s="355" t="s">
        <v>85</v>
      </c>
      <c r="C148" s="671" t="s">
        <v>142</v>
      </c>
      <c r="D148" s="671"/>
      <c r="E148" s="671"/>
      <c r="F148" s="671"/>
      <c r="G148" s="671"/>
      <c r="H148" s="671"/>
      <c r="I148" s="671"/>
      <c r="J148" s="671"/>
      <c r="K148" s="671"/>
      <c r="L148" s="671"/>
      <c r="M148" s="671"/>
      <c r="N148" s="671"/>
      <c r="O148" s="671"/>
      <c r="P148" s="671"/>
      <c r="Q148" s="671"/>
      <c r="R148" s="671"/>
      <c r="S148" s="671"/>
      <c r="T148" s="671"/>
      <c r="U148" s="671"/>
      <c r="V148" s="671"/>
      <c r="W148" s="671"/>
      <c r="X148" s="671"/>
      <c r="Y148" s="671"/>
      <c r="Z148" s="671"/>
      <c r="AA148" s="671"/>
      <c r="AB148" s="671"/>
      <c r="AC148" s="671"/>
      <c r="AD148" s="671"/>
      <c r="AE148" s="671"/>
      <c r="AF148" s="671"/>
      <c r="AG148" s="671"/>
      <c r="AH148" s="671"/>
      <c r="AI148" s="671"/>
      <c r="AJ148" s="671"/>
      <c r="AK148" s="671"/>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2" t="str">
        <f>IF(SUM('別紙様式6-2 事業所個票１:事業所個票10'!CI10)&gt;=1,"該当","")</f>
        <v/>
      </c>
      <c r="AJ150" s="673"/>
      <c r="AK150" s="674"/>
      <c r="AL150" s="265"/>
    </row>
    <row r="151" spans="1:55" s="266" customFormat="1" ht="39" customHeight="1">
      <c r="A151" s="265"/>
      <c r="B151" s="355" t="s">
        <v>85</v>
      </c>
      <c r="C151" s="671" t="s">
        <v>144</v>
      </c>
      <c r="D151" s="671"/>
      <c r="E151" s="671"/>
      <c r="F151" s="671"/>
      <c r="G151" s="671"/>
      <c r="H151" s="671"/>
      <c r="I151" s="671"/>
      <c r="J151" s="671"/>
      <c r="K151" s="671"/>
      <c r="L151" s="671"/>
      <c r="M151" s="671"/>
      <c r="N151" s="671"/>
      <c r="O151" s="671"/>
      <c r="P151" s="671"/>
      <c r="Q151" s="671"/>
      <c r="R151" s="671"/>
      <c r="S151" s="671"/>
      <c r="T151" s="671"/>
      <c r="U151" s="671"/>
      <c r="V151" s="671"/>
      <c r="W151" s="671"/>
      <c r="X151" s="671"/>
      <c r="Y151" s="671"/>
      <c r="Z151" s="671"/>
      <c r="AA151" s="671"/>
      <c r="AB151" s="671"/>
      <c r="AC151" s="671"/>
      <c r="AD151" s="671"/>
      <c r="AE151" s="671"/>
      <c r="AF151" s="671"/>
      <c r="AG151" s="671"/>
      <c r="AH151" s="671"/>
      <c r="AI151" s="671"/>
      <c r="AJ151" s="671"/>
      <c r="AK151" s="671"/>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5" t="s">
        <v>145</v>
      </c>
      <c r="C153" s="676"/>
      <c r="D153" s="676"/>
      <c r="E153" s="677"/>
      <c r="F153" s="678" t="s">
        <v>146</v>
      </c>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80"/>
      <c r="AK153" s="458" t="str">
        <f>IF(AI150="該当",IF(AND(COUNTIF(AM154:AM157,TRUE)&gt;=1,COUNTIF(AM158:AM161,TRUE)&gt;=1,COUNTIF(AM162:AM165,TRUE)&gt;=1,COUNTIF(AM166:AM169,TRUE)&gt;=1,COUNTIF(AM170:AM173,TRUE)&gt;=1,COUNTIF(AM174:AM177,TRUE)&gt;=1),"○","×"),IF(COUNTIF(AM154:AM177,TRUE)&gt;=1,"○","×"))</f>
        <v>×</v>
      </c>
      <c r="AL153" s="265"/>
      <c r="AM153" s="459" t="s">
        <v>2242</v>
      </c>
      <c r="AN153" s="646" t="s">
        <v>2150</v>
      </c>
      <c r="AO153" s="647"/>
      <c r="AP153" s="647"/>
      <c r="AQ153" s="647"/>
      <c r="AR153" s="647"/>
      <c r="AS153" s="647"/>
      <c r="AT153" s="647"/>
      <c r="AU153" s="647"/>
      <c r="AV153" s="647"/>
      <c r="AW153" s="647"/>
      <c r="AX153" s="647"/>
      <c r="AY153" s="647"/>
      <c r="AZ153" s="647"/>
      <c r="BA153" s="647"/>
      <c r="BB153" s="647"/>
      <c r="BC153" s="648"/>
    </row>
    <row r="154" spans="1:55" s="266" customFormat="1" ht="14.25" customHeight="1" thickBot="1">
      <c r="A154" s="265"/>
      <c r="B154" s="649" t="s">
        <v>147</v>
      </c>
      <c r="C154" s="650"/>
      <c r="D154" s="650"/>
      <c r="E154" s="651"/>
      <c r="F154" s="460"/>
      <c r="G154" s="668" t="s">
        <v>148</v>
      </c>
      <c r="H154" s="668"/>
      <c r="I154" s="668"/>
      <c r="J154" s="668"/>
      <c r="K154" s="668"/>
      <c r="L154" s="668"/>
      <c r="M154" s="668"/>
      <c r="N154" s="668"/>
      <c r="O154" s="668"/>
      <c r="P154" s="668"/>
      <c r="Q154" s="668"/>
      <c r="R154" s="668"/>
      <c r="S154" s="668"/>
      <c r="T154" s="668"/>
      <c r="U154" s="668"/>
      <c r="V154" s="668"/>
      <c r="W154" s="668"/>
      <c r="X154" s="668"/>
      <c r="Y154" s="668"/>
      <c r="Z154" s="668"/>
      <c r="AA154" s="668"/>
      <c r="AB154" s="668"/>
      <c r="AC154" s="668"/>
      <c r="AD154" s="668"/>
      <c r="AE154" s="668"/>
      <c r="AF154" s="668"/>
      <c r="AG154" s="668"/>
      <c r="AH154" s="668"/>
      <c r="AI154" s="668"/>
      <c r="AJ154" s="668"/>
      <c r="AK154" s="669"/>
      <c r="AL154" s="265"/>
      <c r="AM154" s="162" t="b">
        <v>0</v>
      </c>
    </row>
    <row r="155" spans="1:55" s="266" customFormat="1" ht="13.5" customHeight="1">
      <c r="A155" s="265"/>
      <c r="B155" s="652"/>
      <c r="C155" s="653"/>
      <c r="D155" s="653"/>
      <c r="E155" s="654"/>
      <c r="F155" s="461"/>
      <c r="G155" s="666" t="s">
        <v>149</v>
      </c>
      <c r="H155" s="666"/>
      <c r="I155" s="666"/>
      <c r="J155" s="666"/>
      <c r="K155" s="666"/>
      <c r="L155" s="666"/>
      <c r="M155" s="666"/>
      <c r="N155" s="666"/>
      <c r="O155" s="666"/>
      <c r="P155" s="666"/>
      <c r="Q155" s="666"/>
      <c r="R155" s="666"/>
      <c r="S155" s="666"/>
      <c r="T155" s="666"/>
      <c r="U155" s="666"/>
      <c r="V155" s="666"/>
      <c r="W155" s="666"/>
      <c r="X155" s="666"/>
      <c r="Y155" s="666"/>
      <c r="Z155" s="666"/>
      <c r="AA155" s="666"/>
      <c r="AB155" s="666"/>
      <c r="AC155" s="666"/>
      <c r="AD155" s="666"/>
      <c r="AE155" s="666"/>
      <c r="AF155" s="666"/>
      <c r="AG155" s="666"/>
      <c r="AH155" s="666"/>
      <c r="AI155" s="666"/>
      <c r="AJ155" s="666"/>
      <c r="AK155" s="462"/>
      <c r="AL155" s="265"/>
      <c r="AM155" s="162" t="b">
        <v>0</v>
      </c>
      <c r="AN155" s="632" t="s">
        <v>2151</v>
      </c>
      <c r="AO155" s="633"/>
      <c r="AP155" s="633"/>
      <c r="AQ155" s="633"/>
      <c r="AR155" s="633"/>
      <c r="AS155" s="633"/>
      <c r="AT155" s="633"/>
      <c r="AU155" s="633"/>
      <c r="AV155" s="633"/>
      <c r="AW155" s="633"/>
      <c r="AX155" s="633"/>
      <c r="AY155" s="633"/>
      <c r="AZ155" s="633"/>
      <c r="BA155" s="633"/>
      <c r="BB155" s="633"/>
      <c r="BC155" s="634"/>
    </row>
    <row r="156" spans="1:55" s="266" customFormat="1" ht="13.5" customHeight="1" thickBot="1">
      <c r="A156" s="265"/>
      <c r="B156" s="652"/>
      <c r="C156" s="653"/>
      <c r="D156" s="653"/>
      <c r="E156" s="654"/>
      <c r="F156" s="461"/>
      <c r="G156" s="666" t="s">
        <v>150</v>
      </c>
      <c r="H156" s="666"/>
      <c r="I156" s="666"/>
      <c r="J156" s="666"/>
      <c r="K156" s="666"/>
      <c r="L156" s="666"/>
      <c r="M156" s="666"/>
      <c r="N156" s="666"/>
      <c r="O156" s="666"/>
      <c r="P156" s="666"/>
      <c r="Q156" s="666"/>
      <c r="R156" s="666"/>
      <c r="S156" s="666"/>
      <c r="T156" s="666"/>
      <c r="U156" s="666"/>
      <c r="V156" s="666"/>
      <c r="W156" s="666"/>
      <c r="X156" s="666"/>
      <c r="Y156" s="666"/>
      <c r="Z156" s="666"/>
      <c r="AA156" s="666"/>
      <c r="AB156" s="666"/>
      <c r="AC156" s="666"/>
      <c r="AD156" s="666"/>
      <c r="AE156" s="666"/>
      <c r="AF156" s="666"/>
      <c r="AG156" s="666"/>
      <c r="AH156" s="666"/>
      <c r="AI156" s="666"/>
      <c r="AJ156" s="666"/>
      <c r="AK156" s="462"/>
      <c r="AL156" s="265"/>
      <c r="AM156" s="162" t="b">
        <v>0</v>
      </c>
      <c r="AN156" s="635"/>
      <c r="AO156" s="636"/>
      <c r="AP156" s="636"/>
      <c r="AQ156" s="636"/>
      <c r="AR156" s="636"/>
      <c r="AS156" s="636"/>
      <c r="AT156" s="636"/>
      <c r="AU156" s="636"/>
      <c r="AV156" s="636"/>
      <c r="AW156" s="636"/>
      <c r="AX156" s="636"/>
      <c r="AY156" s="636"/>
      <c r="AZ156" s="636"/>
      <c r="BA156" s="636"/>
      <c r="BB156" s="636"/>
      <c r="BC156" s="637"/>
    </row>
    <row r="157" spans="1:55" s="266" customFormat="1" ht="13.5" customHeight="1">
      <c r="A157" s="265"/>
      <c r="B157" s="655"/>
      <c r="C157" s="656"/>
      <c r="D157" s="656"/>
      <c r="E157" s="657"/>
      <c r="F157" s="463"/>
      <c r="G157" s="670" t="s">
        <v>151</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464"/>
      <c r="AL157" s="265"/>
      <c r="AM157" s="162" t="b">
        <v>0</v>
      </c>
    </row>
    <row r="158" spans="1:55" s="266" customFormat="1" ht="24.75" customHeight="1" thickBot="1">
      <c r="A158" s="265"/>
      <c r="B158" s="649" t="s">
        <v>152</v>
      </c>
      <c r="C158" s="650"/>
      <c r="D158" s="650"/>
      <c r="E158" s="651"/>
      <c r="F158" s="465"/>
      <c r="G158" s="665" t="s">
        <v>153</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466"/>
      <c r="AL158" s="265"/>
      <c r="AM158" s="162" t="b">
        <v>0</v>
      </c>
    </row>
    <row r="159" spans="1:55" s="266" customFormat="1" ht="13.5" customHeight="1">
      <c r="A159" s="265"/>
      <c r="B159" s="652"/>
      <c r="C159" s="653"/>
      <c r="D159" s="653"/>
      <c r="E159" s="654"/>
      <c r="F159" s="461"/>
      <c r="G159" s="666" t="s">
        <v>154</v>
      </c>
      <c r="H159" s="666"/>
      <c r="I159" s="666"/>
      <c r="J159" s="666"/>
      <c r="K159" s="666"/>
      <c r="L159" s="666"/>
      <c r="M159" s="666"/>
      <c r="N159" s="666"/>
      <c r="O159" s="666"/>
      <c r="P159" s="666"/>
      <c r="Q159" s="666"/>
      <c r="R159" s="666"/>
      <c r="S159" s="666"/>
      <c r="T159" s="666"/>
      <c r="U159" s="666"/>
      <c r="V159" s="666"/>
      <c r="W159" s="666"/>
      <c r="X159" s="666"/>
      <c r="Y159" s="666"/>
      <c r="Z159" s="666"/>
      <c r="AA159" s="666"/>
      <c r="AB159" s="666"/>
      <c r="AC159" s="666"/>
      <c r="AD159" s="666"/>
      <c r="AE159" s="666"/>
      <c r="AF159" s="666"/>
      <c r="AG159" s="666"/>
      <c r="AH159" s="666"/>
      <c r="AI159" s="666"/>
      <c r="AJ159" s="666"/>
      <c r="AK159" s="467"/>
      <c r="AL159" s="265"/>
      <c r="AM159" s="162" t="b">
        <v>0</v>
      </c>
      <c r="AN159" s="632" t="s">
        <v>2151</v>
      </c>
      <c r="AO159" s="633"/>
      <c r="AP159" s="633"/>
      <c r="AQ159" s="633"/>
      <c r="AR159" s="633"/>
      <c r="AS159" s="633"/>
      <c r="AT159" s="633"/>
      <c r="AU159" s="633"/>
      <c r="AV159" s="633"/>
      <c r="AW159" s="633"/>
      <c r="AX159" s="633"/>
      <c r="AY159" s="633"/>
      <c r="AZ159" s="633"/>
      <c r="BA159" s="633"/>
      <c r="BB159" s="633"/>
      <c r="BC159" s="634"/>
    </row>
    <row r="160" spans="1:55" s="266" customFormat="1" ht="13.5" customHeight="1" thickBot="1">
      <c r="A160" s="265"/>
      <c r="B160" s="652"/>
      <c r="C160" s="653"/>
      <c r="D160" s="653"/>
      <c r="E160" s="654"/>
      <c r="F160" s="461"/>
      <c r="G160" s="666" t="s">
        <v>155</v>
      </c>
      <c r="H160" s="666"/>
      <c r="I160" s="666"/>
      <c r="J160" s="666"/>
      <c r="K160" s="666"/>
      <c r="L160" s="666"/>
      <c r="M160" s="666"/>
      <c r="N160" s="666"/>
      <c r="O160" s="666"/>
      <c r="P160" s="666"/>
      <c r="Q160" s="666"/>
      <c r="R160" s="666"/>
      <c r="S160" s="666"/>
      <c r="T160" s="666"/>
      <c r="U160" s="666"/>
      <c r="V160" s="666"/>
      <c r="W160" s="666"/>
      <c r="X160" s="666"/>
      <c r="Y160" s="666"/>
      <c r="Z160" s="666"/>
      <c r="AA160" s="666"/>
      <c r="AB160" s="666"/>
      <c r="AC160" s="666"/>
      <c r="AD160" s="666"/>
      <c r="AE160" s="666"/>
      <c r="AF160" s="666"/>
      <c r="AG160" s="666"/>
      <c r="AH160" s="666"/>
      <c r="AI160" s="666"/>
      <c r="AJ160" s="666"/>
      <c r="AK160" s="462"/>
      <c r="AL160" s="265"/>
      <c r="AM160" s="162" t="b">
        <v>0</v>
      </c>
      <c r="AN160" s="635"/>
      <c r="AO160" s="636"/>
      <c r="AP160" s="636"/>
      <c r="AQ160" s="636"/>
      <c r="AR160" s="636"/>
      <c r="AS160" s="636"/>
      <c r="AT160" s="636"/>
      <c r="AU160" s="636"/>
      <c r="AV160" s="636"/>
      <c r="AW160" s="636"/>
      <c r="AX160" s="636"/>
      <c r="AY160" s="636"/>
      <c r="AZ160" s="636"/>
      <c r="BA160" s="636"/>
      <c r="BB160" s="636"/>
      <c r="BC160" s="637"/>
    </row>
    <row r="161" spans="1:55" s="266" customFormat="1" ht="13.5" customHeight="1">
      <c r="A161" s="265"/>
      <c r="B161" s="655"/>
      <c r="C161" s="656"/>
      <c r="D161" s="656"/>
      <c r="E161" s="657"/>
      <c r="F161" s="468"/>
      <c r="G161" s="667" t="s">
        <v>156</v>
      </c>
      <c r="H161" s="667"/>
      <c r="I161" s="667"/>
      <c r="J161" s="667"/>
      <c r="K161" s="667"/>
      <c r="L161" s="667"/>
      <c r="M161" s="667"/>
      <c r="N161" s="667"/>
      <c r="O161" s="667"/>
      <c r="P161" s="667"/>
      <c r="Q161" s="667"/>
      <c r="R161" s="667"/>
      <c r="S161" s="667"/>
      <c r="T161" s="667"/>
      <c r="U161" s="667"/>
      <c r="V161" s="667"/>
      <c r="W161" s="667"/>
      <c r="X161" s="667"/>
      <c r="Y161" s="667"/>
      <c r="Z161" s="667"/>
      <c r="AA161" s="667"/>
      <c r="AB161" s="667"/>
      <c r="AC161" s="667"/>
      <c r="AD161" s="667"/>
      <c r="AE161" s="667"/>
      <c r="AF161" s="667"/>
      <c r="AG161" s="667"/>
      <c r="AH161" s="667"/>
      <c r="AI161" s="667"/>
      <c r="AJ161" s="667"/>
      <c r="AK161" s="664"/>
      <c r="AL161" s="265"/>
      <c r="AM161" s="162" t="b">
        <v>0</v>
      </c>
    </row>
    <row r="162" spans="1:55" s="266" customFormat="1" ht="13.5" customHeight="1" thickBot="1">
      <c r="A162" s="265"/>
      <c r="B162" s="649" t="s">
        <v>157</v>
      </c>
      <c r="C162" s="650"/>
      <c r="D162" s="650"/>
      <c r="E162" s="651"/>
      <c r="F162" s="469"/>
      <c r="G162" s="665" t="s">
        <v>158</v>
      </c>
      <c r="H162" s="665"/>
      <c r="I162" s="665"/>
      <c r="J162" s="665"/>
      <c r="K162" s="665"/>
      <c r="L162" s="665"/>
      <c r="M162" s="665"/>
      <c r="N162" s="665"/>
      <c r="O162" s="665"/>
      <c r="P162" s="665"/>
      <c r="Q162" s="665"/>
      <c r="R162" s="665"/>
      <c r="S162" s="665"/>
      <c r="T162" s="665"/>
      <c r="U162" s="665"/>
      <c r="V162" s="665"/>
      <c r="W162" s="665"/>
      <c r="X162" s="665"/>
      <c r="Y162" s="665"/>
      <c r="Z162" s="665"/>
      <c r="AA162" s="665"/>
      <c r="AB162" s="665"/>
      <c r="AC162" s="665"/>
      <c r="AD162" s="665"/>
      <c r="AE162" s="665"/>
      <c r="AF162" s="665"/>
      <c r="AG162" s="665"/>
      <c r="AH162" s="665"/>
      <c r="AI162" s="665"/>
      <c r="AJ162" s="665"/>
      <c r="AK162" s="467"/>
      <c r="AL162" s="265"/>
      <c r="AM162" s="162" t="b">
        <v>0</v>
      </c>
    </row>
    <row r="163" spans="1:55" s="266" customFormat="1" ht="22.5" customHeight="1">
      <c r="A163" s="265"/>
      <c r="B163" s="652"/>
      <c r="C163" s="653"/>
      <c r="D163" s="653"/>
      <c r="E163" s="654"/>
      <c r="F163" s="461"/>
      <c r="G163" s="666" t="s">
        <v>159</v>
      </c>
      <c r="H163" s="666"/>
      <c r="I163" s="666"/>
      <c r="J163" s="666"/>
      <c r="K163" s="666"/>
      <c r="L163" s="666"/>
      <c r="M163" s="666"/>
      <c r="N163" s="666"/>
      <c r="O163" s="666"/>
      <c r="P163" s="666"/>
      <c r="Q163" s="666"/>
      <c r="R163" s="666"/>
      <c r="S163" s="666"/>
      <c r="T163" s="666"/>
      <c r="U163" s="666"/>
      <c r="V163" s="666"/>
      <c r="W163" s="666"/>
      <c r="X163" s="666"/>
      <c r="Y163" s="666"/>
      <c r="Z163" s="666"/>
      <c r="AA163" s="666"/>
      <c r="AB163" s="666"/>
      <c r="AC163" s="666"/>
      <c r="AD163" s="666"/>
      <c r="AE163" s="666"/>
      <c r="AF163" s="666"/>
      <c r="AG163" s="666"/>
      <c r="AH163" s="666"/>
      <c r="AI163" s="666"/>
      <c r="AJ163" s="666"/>
      <c r="AK163" s="462"/>
      <c r="AL163" s="265"/>
      <c r="AM163" s="162" t="b">
        <v>0</v>
      </c>
      <c r="AN163" s="632" t="s">
        <v>2151</v>
      </c>
      <c r="AO163" s="633"/>
      <c r="AP163" s="633"/>
      <c r="AQ163" s="633"/>
      <c r="AR163" s="633"/>
      <c r="AS163" s="633"/>
      <c r="AT163" s="633"/>
      <c r="AU163" s="633"/>
      <c r="AV163" s="633"/>
      <c r="AW163" s="633"/>
      <c r="AX163" s="633"/>
      <c r="AY163" s="633"/>
      <c r="AZ163" s="633"/>
      <c r="BA163" s="633"/>
      <c r="BB163" s="633"/>
      <c r="BC163" s="634"/>
    </row>
    <row r="164" spans="1:55" s="266" customFormat="1" ht="13.5" customHeight="1" thickBot="1">
      <c r="A164" s="265"/>
      <c r="B164" s="652"/>
      <c r="C164" s="653"/>
      <c r="D164" s="653"/>
      <c r="E164" s="654"/>
      <c r="F164" s="461"/>
      <c r="G164" s="666" t="s">
        <v>160</v>
      </c>
      <c r="H164" s="666"/>
      <c r="I164" s="666"/>
      <c r="J164" s="666"/>
      <c r="K164" s="666"/>
      <c r="L164" s="666"/>
      <c r="M164" s="666"/>
      <c r="N164" s="666"/>
      <c r="O164" s="666"/>
      <c r="P164" s="666"/>
      <c r="Q164" s="666"/>
      <c r="R164" s="666"/>
      <c r="S164" s="666"/>
      <c r="T164" s="666"/>
      <c r="U164" s="666"/>
      <c r="V164" s="666"/>
      <c r="W164" s="666"/>
      <c r="X164" s="666"/>
      <c r="Y164" s="666"/>
      <c r="Z164" s="666"/>
      <c r="AA164" s="666"/>
      <c r="AB164" s="666"/>
      <c r="AC164" s="666"/>
      <c r="AD164" s="666"/>
      <c r="AE164" s="666"/>
      <c r="AF164" s="666"/>
      <c r="AG164" s="666"/>
      <c r="AH164" s="666"/>
      <c r="AI164" s="666"/>
      <c r="AJ164" s="666"/>
      <c r="AK164" s="462"/>
      <c r="AL164" s="265"/>
      <c r="AM164" s="162" t="b">
        <v>0</v>
      </c>
      <c r="AN164" s="635"/>
      <c r="AO164" s="636"/>
      <c r="AP164" s="636"/>
      <c r="AQ164" s="636"/>
      <c r="AR164" s="636"/>
      <c r="AS164" s="636"/>
      <c r="AT164" s="636"/>
      <c r="AU164" s="636"/>
      <c r="AV164" s="636"/>
      <c r="AW164" s="636"/>
      <c r="AX164" s="636"/>
      <c r="AY164" s="636"/>
      <c r="AZ164" s="636"/>
      <c r="BA164" s="636"/>
      <c r="BB164" s="636"/>
      <c r="BC164" s="637"/>
    </row>
    <row r="165" spans="1:55" s="266" customFormat="1" ht="13.5" customHeight="1">
      <c r="A165" s="265"/>
      <c r="B165" s="655"/>
      <c r="C165" s="656"/>
      <c r="D165" s="656"/>
      <c r="E165" s="657"/>
      <c r="F165" s="463"/>
      <c r="G165" s="662" t="s">
        <v>161</v>
      </c>
      <c r="H165" s="662"/>
      <c r="I165" s="662"/>
      <c r="J165" s="662"/>
      <c r="K165" s="662"/>
      <c r="L165" s="662"/>
      <c r="M165" s="662"/>
      <c r="N165" s="662"/>
      <c r="O165" s="662"/>
      <c r="P165" s="662"/>
      <c r="Q165" s="662"/>
      <c r="R165" s="662"/>
      <c r="S165" s="662"/>
      <c r="T165" s="662"/>
      <c r="U165" s="662"/>
      <c r="V165" s="662"/>
      <c r="W165" s="662"/>
      <c r="X165" s="662"/>
      <c r="Y165" s="662"/>
      <c r="Z165" s="662"/>
      <c r="AA165" s="662"/>
      <c r="AB165" s="662"/>
      <c r="AC165" s="662"/>
      <c r="AD165" s="662"/>
      <c r="AE165" s="662"/>
      <c r="AF165" s="662"/>
      <c r="AG165" s="662"/>
      <c r="AH165" s="662"/>
      <c r="AI165" s="662"/>
      <c r="AJ165" s="662"/>
      <c r="AK165" s="470"/>
      <c r="AL165" s="265"/>
      <c r="AM165" s="162" t="b">
        <v>0</v>
      </c>
    </row>
    <row r="166" spans="1:55" s="266" customFormat="1" ht="21" customHeight="1" thickBot="1">
      <c r="A166" s="265"/>
      <c r="B166" s="649" t="s">
        <v>162</v>
      </c>
      <c r="C166" s="650"/>
      <c r="D166" s="650"/>
      <c r="E166" s="651"/>
      <c r="F166" s="465"/>
      <c r="G166" s="663" t="s">
        <v>163</v>
      </c>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663"/>
      <c r="AK166" s="467"/>
      <c r="AL166" s="265"/>
      <c r="AM166" s="162" t="b">
        <v>0</v>
      </c>
    </row>
    <row r="167" spans="1:55" s="266" customFormat="1" ht="13.5" customHeight="1">
      <c r="A167" s="265"/>
      <c r="B167" s="652"/>
      <c r="C167" s="653"/>
      <c r="D167" s="653"/>
      <c r="E167" s="654"/>
      <c r="F167" s="461"/>
      <c r="G167" s="660" t="s">
        <v>164</v>
      </c>
      <c r="H167" s="660"/>
      <c r="I167" s="660"/>
      <c r="J167" s="660"/>
      <c r="K167" s="660"/>
      <c r="L167" s="660"/>
      <c r="M167" s="660"/>
      <c r="N167" s="660"/>
      <c r="O167" s="660"/>
      <c r="P167" s="660"/>
      <c r="Q167" s="660"/>
      <c r="R167" s="660"/>
      <c r="S167" s="660"/>
      <c r="T167" s="660"/>
      <c r="U167" s="660"/>
      <c r="V167" s="660"/>
      <c r="W167" s="660"/>
      <c r="X167" s="660"/>
      <c r="Y167" s="660"/>
      <c r="Z167" s="660"/>
      <c r="AA167" s="660"/>
      <c r="AB167" s="660"/>
      <c r="AC167" s="660"/>
      <c r="AD167" s="660"/>
      <c r="AE167" s="660"/>
      <c r="AF167" s="660"/>
      <c r="AG167" s="660"/>
      <c r="AH167" s="660"/>
      <c r="AI167" s="660"/>
      <c r="AJ167" s="660"/>
      <c r="AK167" s="467"/>
      <c r="AL167" s="256"/>
      <c r="AM167" s="162" t="b">
        <v>0</v>
      </c>
      <c r="AN167" s="632" t="s">
        <v>2151</v>
      </c>
      <c r="AO167" s="633"/>
      <c r="AP167" s="633"/>
      <c r="AQ167" s="633"/>
      <c r="AR167" s="633"/>
      <c r="AS167" s="633"/>
      <c r="AT167" s="633"/>
      <c r="AU167" s="633"/>
      <c r="AV167" s="633"/>
      <c r="AW167" s="633"/>
      <c r="AX167" s="633"/>
      <c r="AY167" s="633"/>
      <c r="AZ167" s="633"/>
      <c r="BA167" s="633"/>
      <c r="BB167" s="633"/>
      <c r="BC167" s="634"/>
    </row>
    <row r="168" spans="1:55" s="266" customFormat="1" ht="13.5" customHeight="1" thickBot="1">
      <c r="A168" s="265"/>
      <c r="B168" s="652"/>
      <c r="C168" s="653"/>
      <c r="D168" s="653"/>
      <c r="E168" s="654"/>
      <c r="F168" s="461"/>
      <c r="G168" s="660" t="s">
        <v>165</v>
      </c>
      <c r="H168" s="660"/>
      <c r="I168" s="660"/>
      <c r="J168" s="660"/>
      <c r="K168" s="660"/>
      <c r="L168" s="660"/>
      <c r="M168" s="660"/>
      <c r="N168" s="660"/>
      <c r="O168" s="660"/>
      <c r="P168" s="660"/>
      <c r="Q168" s="660"/>
      <c r="R168" s="660"/>
      <c r="S168" s="660"/>
      <c r="T168" s="660"/>
      <c r="U168" s="660"/>
      <c r="V168" s="660"/>
      <c r="W168" s="660"/>
      <c r="X168" s="660"/>
      <c r="Y168" s="660"/>
      <c r="Z168" s="660"/>
      <c r="AA168" s="660"/>
      <c r="AB168" s="660"/>
      <c r="AC168" s="660"/>
      <c r="AD168" s="660"/>
      <c r="AE168" s="660"/>
      <c r="AF168" s="660"/>
      <c r="AG168" s="660"/>
      <c r="AH168" s="660"/>
      <c r="AI168" s="660"/>
      <c r="AJ168" s="660"/>
      <c r="AK168" s="471"/>
      <c r="AL168" s="265"/>
      <c r="AM168" s="162" t="b">
        <v>0</v>
      </c>
      <c r="AN168" s="635"/>
      <c r="AO168" s="636"/>
      <c r="AP168" s="636"/>
      <c r="AQ168" s="636"/>
      <c r="AR168" s="636"/>
      <c r="AS168" s="636"/>
      <c r="AT168" s="636"/>
      <c r="AU168" s="636"/>
      <c r="AV168" s="636"/>
      <c r="AW168" s="636"/>
      <c r="AX168" s="636"/>
      <c r="AY168" s="636"/>
      <c r="AZ168" s="636"/>
      <c r="BA168" s="636"/>
      <c r="BB168" s="636"/>
      <c r="BC168" s="637"/>
    </row>
    <row r="169" spans="1:55" s="266" customFormat="1" ht="13.5" customHeight="1">
      <c r="A169" s="265"/>
      <c r="B169" s="655"/>
      <c r="C169" s="656"/>
      <c r="D169" s="656"/>
      <c r="E169" s="657"/>
      <c r="F169" s="468"/>
      <c r="G169" s="662" t="s">
        <v>166</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664"/>
      <c r="AL169" s="265"/>
      <c r="AM169" s="162" t="b">
        <v>0</v>
      </c>
    </row>
    <row r="170" spans="1:55" s="266" customFormat="1" ht="13.5" customHeight="1" thickBot="1">
      <c r="A170" s="265"/>
      <c r="B170" s="649" t="s">
        <v>167</v>
      </c>
      <c r="C170" s="650"/>
      <c r="D170" s="650"/>
      <c r="E170" s="651"/>
      <c r="F170" s="469"/>
      <c r="G170" s="658" t="s">
        <v>168</v>
      </c>
      <c r="H170" s="658"/>
      <c r="I170" s="658"/>
      <c r="J170" s="658"/>
      <c r="K170" s="658"/>
      <c r="L170" s="658"/>
      <c r="M170" s="658"/>
      <c r="N170" s="658"/>
      <c r="O170" s="658"/>
      <c r="P170" s="658"/>
      <c r="Q170" s="658"/>
      <c r="R170" s="658"/>
      <c r="S170" s="658"/>
      <c r="T170" s="658"/>
      <c r="U170" s="658"/>
      <c r="V170" s="658"/>
      <c r="W170" s="658"/>
      <c r="X170" s="658"/>
      <c r="Y170" s="658"/>
      <c r="Z170" s="658"/>
      <c r="AA170" s="658"/>
      <c r="AB170" s="658"/>
      <c r="AC170" s="658"/>
      <c r="AD170" s="658"/>
      <c r="AE170" s="658"/>
      <c r="AF170" s="658"/>
      <c r="AG170" s="658"/>
      <c r="AH170" s="658"/>
      <c r="AI170" s="658"/>
      <c r="AJ170" s="658"/>
      <c r="AK170" s="467"/>
      <c r="AL170" s="265"/>
      <c r="AM170" s="162" t="b">
        <v>0</v>
      </c>
    </row>
    <row r="171" spans="1:55" s="266" customFormat="1" ht="21" customHeight="1">
      <c r="A171" s="265"/>
      <c r="B171" s="652"/>
      <c r="C171" s="653"/>
      <c r="D171" s="653"/>
      <c r="E171" s="654"/>
      <c r="F171" s="461"/>
      <c r="G171" s="660" t="s">
        <v>169</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462"/>
      <c r="AL171" s="265"/>
      <c r="AM171" s="162" t="b">
        <v>0</v>
      </c>
      <c r="AN171" s="632" t="s">
        <v>2151</v>
      </c>
      <c r="AO171" s="633"/>
      <c r="AP171" s="633"/>
      <c r="AQ171" s="633"/>
      <c r="AR171" s="633"/>
      <c r="AS171" s="633"/>
      <c r="AT171" s="633"/>
      <c r="AU171" s="633"/>
      <c r="AV171" s="633"/>
      <c r="AW171" s="633"/>
      <c r="AX171" s="633"/>
      <c r="AY171" s="633"/>
      <c r="AZ171" s="633"/>
      <c r="BA171" s="633"/>
      <c r="BB171" s="633"/>
      <c r="BC171" s="634"/>
    </row>
    <row r="172" spans="1:55" s="266" customFormat="1" ht="13.5" customHeight="1" thickBot="1">
      <c r="A172" s="265"/>
      <c r="B172" s="652"/>
      <c r="C172" s="653"/>
      <c r="D172" s="653"/>
      <c r="E172" s="654"/>
      <c r="F172" s="461"/>
      <c r="G172" s="660" t="s">
        <v>170</v>
      </c>
      <c r="H172" s="660"/>
      <c r="I172" s="660"/>
      <c r="J172" s="660"/>
      <c r="K172" s="660"/>
      <c r="L172" s="660"/>
      <c r="M172" s="660"/>
      <c r="N172" s="660"/>
      <c r="O172" s="660"/>
      <c r="P172" s="660"/>
      <c r="Q172" s="660"/>
      <c r="R172" s="660"/>
      <c r="S172" s="660"/>
      <c r="T172" s="660"/>
      <c r="U172" s="660"/>
      <c r="V172" s="660"/>
      <c r="W172" s="660"/>
      <c r="X172" s="660"/>
      <c r="Y172" s="660"/>
      <c r="Z172" s="660"/>
      <c r="AA172" s="660"/>
      <c r="AB172" s="660"/>
      <c r="AC172" s="660"/>
      <c r="AD172" s="660"/>
      <c r="AE172" s="660"/>
      <c r="AF172" s="660"/>
      <c r="AG172" s="660"/>
      <c r="AH172" s="660"/>
      <c r="AI172" s="660"/>
      <c r="AJ172" s="660"/>
      <c r="AK172" s="462"/>
      <c r="AL172" s="265"/>
      <c r="AM172" s="162" t="b">
        <v>0</v>
      </c>
      <c r="AN172" s="635"/>
      <c r="AO172" s="636"/>
      <c r="AP172" s="636"/>
      <c r="AQ172" s="636"/>
      <c r="AR172" s="636"/>
      <c r="AS172" s="636"/>
      <c r="AT172" s="636"/>
      <c r="AU172" s="636"/>
      <c r="AV172" s="636"/>
      <c r="AW172" s="636"/>
      <c r="AX172" s="636"/>
      <c r="AY172" s="636"/>
      <c r="AZ172" s="636"/>
      <c r="BA172" s="636"/>
      <c r="BB172" s="636"/>
      <c r="BC172" s="637"/>
    </row>
    <row r="173" spans="1:55" s="266" customFormat="1" ht="13.5" customHeight="1">
      <c r="A173" s="265"/>
      <c r="B173" s="655"/>
      <c r="C173" s="656"/>
      <c r="D173" s="656"/>
      <c r="E173" s="657"/>
      <c r="F173" s="468"/>
      <c r="G173" s="662" t="s">
        <v>171</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470"/>
      <c r="AL173" s="265"/>
      <c r="AM173" s="162" t="b">
        <v>0</v>
      </c>
    </row>
    <row r="174" spans="1:55" s="266" customFormat="1" ht="13.5" customHeight="1" thickBot="1">
      <c r="A174" s="265"/>
      <c r="B174" s="649" t="s">
        <v>172</v>
      </c>
      <c r="C174" s="650"/>
      <c r="D174" s="650"/>
      <c r="E174" s="651"/>
      <c r="F174" s="469"/>
      <c r="G174" s="658" t="s">
        <v>173</v>
      </c>
      <c r="H174" s="658"/>
      <c r="I174" s="658"/>
      <c r="J174" s="658"/>
      <c r="K174" s="658"/>
      <c r="L174" s="658"/>
      <c r="M174" s="658"/>
      <c r="N174" s="658"/>
      <c r="O174" s="658"/>
      <c r="P174" s="658"/>
      <c r="Q174" s="658"/>
      <c r="R174" s="658"/>
      <c r="S174" s="658"/>
      <c r="T174" s="658"/>
      <c r="U174" s="658"/>
      <c r="V174" s="658"/>
      <c r="W174" s="658"/>
      <c r="X174" s="658"/>
      <c r="Y174" s="658"/>
      <c r="Z174" s="658"/>
      <c r="AA174" s="658"/>
      <c r="AB174" s="658"/>
      <c r="AC174" s="658"/>
      <c r="AD174" s="658"/>
      <c r="AE174" s="658"/>
      <c r="AF174" s="658"/>
      <c r="AG174" s="658"/>
      <c r="AH174" s="658"/>
      <c r="AI174" s="658"/>
      <c r="AJ174" s="658"/>
      <c r="AK174" s="659"/>
      <c r="AL174" s="472"/>
      <c r="AM174" s="162" t="b">
        <v>0</v>
      </c>
      <c r="AN174" s="258"/>
      <c r="AO174" s="258"/>
      <c r="AP174" s="258"/>
    </row>
    <row r="175" spans="1:55" ht="13.5" customHeight="1">
      <c r="A175" s="256"/>
      <c r="B175" s="652"/>
      <c r="C175" s="653"/>
      <c r="D175" s="653"/>
      <c r="E175" s="654"/>
      <c r="F175" s="461"/>
      <c r="G175" s="660" t="s">
        <v>174</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462"/>
      <c r="AL175" s="265"/>
      <c r="AM175" s="162" t="b">
        <v>0</v>
      </c>
      <c r="AN175" s="632" t="s">
        <v>2151</v>
      </c>
      <c r="AO175" s="633"/>
      <c r="AP175" s="633"/>
      <c r="AQ175" s="633"/>
      <c r="AR175" s="633"/>
      <c r="AS175" s="633"/>
      <c r="AT175" s="633"/>
      <c r="AU175" s="633"/>
      <c r="AV175" s="633"/>
      <c r="AW175" s="633"/>
      <c r="AX175" s="633"/>
      <c r="AY175" s="633"/>
      <c r="AZ175" s="633"/>
      <c r="BA175" s="633"/>
      <c r="BB175" s="633"/>
      <c r="BC175" s="634"/>
    </row>
    <row r="176" spans="1:55" ht="13.5" customHeight="1" thickBot="1">
      <c r="A176" s="256"/>
      <c r="B176" s="652"/>
      <c r="C176" s="653"/>
      <c r="D176" s="653"/>
      <c r="E176" s="654"/>
      <c r="F176" s="461"/>
      <c r="G176" s="660" t="s">
        <v>175</v>
      </c>
      <c r="H176" s="660"/>
      <c r="I176" s="660"/>
      <c r="J176" s="660"/>
      <c r="K176" s="660"/>
      <c r="L176" s="660"/>
      <c r="M176" s="660"/>
      <c r="N176" s="660"/>
      <c r="O176" s="660"/>
      <c r="P176" s="660"/>
      <c r="Q176" s="660"/>
      <c r="R176" s="660"/>
      <c r="S176" s="660"/>
      <c r="T176" s="660"/>
      <c r="U176" s="660"/>
      <c r="V176" s="660"/>
      <c r="W176" s="660"/>
      <c r="X176" s="660"/>
      <c r="Y176" s="660"/>
      <c r="Z176" s="660"/>
      <c r="AA176" s="660"/>
      <c r="AB176" s="660"/>
      <c r="AC176" s="660"/>
      <c r="AD176" s="660"/>
      <c r="AE176" s="660"/>
      <c r="AF176" s="660"/>
      <c r="AG176" s="660"/>
      <c r="AH176" s="660"/>
      <c r="AI176" s="660"/>
      <c r="AJ176" s="660"/>
      <c r="AK176" s="462"/>
      <c r="AL176" s="265"/>
      <c r="AM176" s="162" t="b">
        <v>0</v>
      </c>
      <c r="AN176" s="635"/>
      <c r="AO176" s="636"/>
      <c r="AP176" s="636"/>
      <c r="AQ176" s="636"/>
      <c r="AR176" s="636"/>
      <c r="AS176" s="636"/>
      <c r="AT176" s="636"/>
      <c r="AU176" s="636"/>
      <c r="AV176" s="636"/>
      <c r="AW176" s="636"/>
      <c r="AX176" s="636"/>
      <c r="AY176" s="636"/>
      <c r="AZ176" s="636"/>
      <c r="BA176" s="636"/>
      <c r="BB176" s="636"/>
      <c r="BC176" s="637"/>
    </row>
    <row r="177" spans="1:59" ht="13.5" customHeight="1" thickBot="1">
      <c r="A177" s="256"/>
      <c r="B177" s="655"/>
      <c r="C177" s="656"/>
      <c r="D177" s="656"/>
      <c r="E177" s="657"/>
      <c r="F177" s="473"/>
      <c r="G177" s="661" t="s">
        <v>176</v>
      </c>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4" t="s">
        <v>177</v>
      </c>
      <c r="C179" s="624"/>
      <c r="D179" s="624"/>
      <c r="E179" s="624"/>
      <c r="F179" s="624"/>
      <c r="G179" s="624"/>
      <c r="H179" s="624"/>
      <c r="I179" s="624"/>
      <c r="J179" s="624"/>
      <c r="K179" s="624"/>
      <c r="L179" s="624"/>
      <c r="M179" s="624"/>
      <c r="N179" s="624"/>
      <c r="O179" s="624"/>
      <c r="P179" s="624"/>
      <c r="Q179" s="624"/>
      <c r="R179" s="624"/>
      <c r="S179" s="624"/>
      <c r="T179" s="624"/>
      <c r="U179" s="624"/>
      <c r="V179" s="624"/>
      <c r="W179" s="624"/>
      <c r="X179" s="624"/>
      <c r="Y179" s="624"/>
      <c r="Z179" s="624"/>
      <c r="AA179" s="624"/>
      <c r="AB179" s="624"/>
      <c r="AC179" s="624"/>
      <c r="AD179" s="624"/>
      <c r="AE179" s="624"/>
      <c r="AF179" s="624"/>
      <c r="AG179" s="624"/>
      <c r="AH179" s="624"/>
      <c r="AI179" s="624"/>
      <c r="AJ179" s="624"/>
      <c r="AK179" s="624"/>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5" t="s">
        <v>180</v>
      </c>
      <c r="C181" s="626"/>
      <c r="D181" s="626"/>
      <c r="E181" s="627" t="b">
        <v>0</v>
      </c>
      <c r="F181" s="460"/>
      <c r="G181" s="617" t="s">
        <v>2243</v>
      </c>
      <c r="H181" s="617"/>
      <c r="I181" s="617"/>
      <c r="J181" s="617"/>
      <c r="K181" s="617"/>
      <c r="L181" s="617"/>
      <c r="M181" s="617"/>
      <c r="N181" s="617"/>
      <c r="O181" s="617"/>
      <c r="P181" s="617"/>
      <c r="Q181" s="617"/>
      <c r="R181" s="617"/>
      <c r="S181" s="617"/>
      <c r="T181" s="617"/>
      <c r="U181" s="617"/>
      <c r="V181" s="617"/>
      <c r="W181" s="617"/>
      <c r="X181" s="617"/>
      <c r="Y181" s="617"/>
      <c r="Z181" s="617"/>
      <c r="AA181" s="617"/>
      <c r="AB181" s="617"/>
      <c r="AC181" s="617"/>
      <c r="AD181" s="617"/>
      <c r="AE181" s="617"/>
      <c r="AF181" s="617"/>
      <c r="AG181" s="617"/>
      <c r="AH181" s="617"/>
      <c r="AI181" s="617"/>
      <c r="AJ181" s="617"/>
      <c r="AK181" s="631"/>
      <c r="AL181" s="265"/>
      <c r="AM181" s="162" t="b">
        <v>0</v>
      </c>
      <c r="AN181" s="632" t="s">
        <v>179</v>
      </c>
      <c r="AO181" s="633"/>
      <c r="AP181" s="633"/>
      <c r="AQ181" s="633"/>
      <c r="AR181" s="633"/>
      <c r="AS181" s="633"/>
      <c r="AT181" s="633"/>
      <c r="AU181" s="633"/>
      <c r="AV181" s="633"/>
      <c r="AW181" s="633"/>
      <c r="AX181" s="633"/>
      <c r="AY181" s="633"/>
      <c r="AZ181" s="633"/>
      <c r="BA181" s="633"/>
      <c r="BB181" s="633"/>
      <c r="BC181" s="634"/>
    </row>
    <row r="182" spans="1:59" s="476" customFormat="1" ht="18.75" customHeight="1" thickBot="1">
      <c r="A182" s="472"/>
      <c r="B182" s="628"/>
      <c r="C182" s="629"/>
      <c r="D182" s="629"/>
      <c r="E182" s="630" t="b">
        <v>0</v>
      </c>
      <c r="F182" s="473"/>
      <c r="G182" s="638" t="s">
        <v>2244</v>
      </c>
      <c r="H182" s="638"/>
      <c r="I182" s="638"/>
      <c r="J182" s="638"/>
      <c r="K182" s="638"/>
      <c r="L182" s="638"/>
      <c r="M182" s="638"/>
      <c r="N182" s="638"/>
      <c r="O182" s="638"/>
      <c r="P182" s="638"/>
      <c r="Q182" s="638"/>
      <c r="R182" s="638"/>
      <c r="S182" s="638"/>
      <c r="T182" s="638"/>
      <c r="U182" s="638"/>
      <c r="V182" s="638"/>
      <c r="W182" s="638"/>
      <c r="X182" s="638"/>
      <c r="Y182" s="638"/>
      <c r="Z182" s="638"/>
      <c r="AA182" s="638"/>
      <c r="AB182" s="638"/>
      <c r="AC182" s="638"/>
      <c r="AD182" s="638"/>
      <c r="AE182" s="638"/>
      <c r="AF182" s="638"/>
      <c r="AG182" s="638"/>
      <c r="AH182" s="638"/>
      <c r="AI182" s="638"/>
      <c r="AJ182" s="638"/>
      <c r="AK182" s="639"/>
      <c r="AL182" s="256"/>
      <c r="AM182" s="162" t="b">
        <v>0</v>
      </c>
      <c r="AN182" s="635"/>
      <c r="AO182" s="636"/>
      <c r="AP182" s="636"/>
      <c r="AQ182" s="636"/>
      <c r="AR182" s="636"/>
      <c r="AS182" s="636"/>
      <c r="AT182" s="636"/>
      <c r="AU182" s="636"/>
      <c r="AV182" s="636"/>
      <c r="AW182" s="636"/>
      <c r="AX182" s="636"/>
      <c r="AY182" s="636"/>
      <c r="AZ182" s="636"/>
      <c r="BA182" s="636"/>
      <c r="BB182" s="636"/>
      <c r="BC182" s="63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40" t="s">
        <v>183</v>
      </c>
      <c r="C186" s="641"/>
      <c r="D186" s="641"/>
      <c r="E186" s="641"/>
      <c r="F186" s="641"/>
      <c r="G186" s="641"/>
      <c r="H186" s="641"/>
      <c r="I186" s="641"/>
      <c r="J186" s="641"/>
      <c r="K186" s="641"/>
      <c r="L186" s="641"/>
      <c r="M186" s="641"/>
      <c r="N186" s="641"/>
      <c r="O186" s="641"/>
      <c r="P186" s="641"/>
      <c r="Q186" s="641"/>
      <c r="R186" s="641"/>
      <c r="S186" s="641"/>
      <c r="T186" s="641"/>
      <c r="U186" s="641"/>
      <c r="V186" s="641"/>
      <c r="W186" s="641"/>
      <c r="X186" s="641"/>
      <c r="Y186" s="641"/>
      <c r="Z186" s="641"/>
      <c r="AA186" s="641"/>
      <c r="AB186" s="641"/>
      <c r="AC186" s="641"/>
      <c r="AD186" s="642"/>
      <c r="AE186" s="643" t="s">
        <v>184</v>
      </c>
      <c r="AF186" s="644"/>
      <c r="AG186" s="644"/>
      <c r="AH186" s="644"/>
      <c r="AI186" s="644"/>
      <c r="AJ186" s="645"/>
      <c r="AK186" s="458" t="str">
        <f>IF(AND(AM187=TRUE,OR(Q20=0,AM188=TRUE),AM189=TRUE,AM190=TRUE,AM191=TRUE,AM192=TRUE),"○","×")</f>
        <v>×</v>
      </c>
      <c r="AL186" s="256"/>
      <c r="AM186" s="646" t="s">
        <v>2152</v>
      </c>
      <c r="AN186" s="647"/>
      <c r="AO186" s="647"/>
      <c r="AP186" s="647"/>
      <c r="AQ186" s="647"/>
      <c r="AR186" s="647"/>
      <c r="AS186" s="647"/>
      <c r="AT186" s="647"/>
      <c r="AU186" s="647"/>
      <c r="AV186" s="647"/>
      <c r="AW186" s="647"/>
      <c r="AX186" s="647"/>
      <c r="AY186" s="647"/>
      <c r="AZ186" s="647"/>
      <c r="BA186" s="647"/>
      <c r="BB186" s="647"/>
      <c r="BC186" s="648"/>
    </row>
    <row r="187" spans="1:59" s="266" customFormat="1" ht="26.25" customHeight="1">
      <c r="A187" s="265"/>
      <c r="B187" s="460"/>
      <c r="C187" s="617" t="s">
        <v>185</v>
      </c>
      <c r="D187" s="617"/>
      <c r="E187" s="617"/>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8"/>
      <c r="AE187" s="619" t="s">
        <v>187</v>
      </c>
      <c r="AF187" s="620"/>
      <c r="AG187" s="620"/>
      <c r="AH187" s="620"/>
      <c r="AI187" s="620"/>
      <c r="AJ187" s="620"/>
      <c r="AK187" s="621"/>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2" t="s">
        <v>186</v>
      </c>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3"/>
      <c r="AE188" s="609" t="s">
        <v>187</v>
      </c>
      <c r="AF188" s="610"/>
      <c r="AG188" s="610"/>
      <c r="AH188" s="610"/>
      <c r="AI188" s="610"/>
      <c r="AJ188" s="610"/>
      <c r="AK188" s="611"/>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4" t="s">
        <v>188</v>
      </c>
      <c r="D189" s="604"/>
      <c r="E189" s="604"/>
      <c r="F189" s="604"/>
      <c r="G189" s="604"/>
      <c r="H189" s="604"/>
      <c r="I189" s="604"/>
      <c r="J189" s="604"/>
      <c r="K189" s="604"/>
      <c r="L189" s="604"/>
      <c r="M189" s="604"/>
      <c r="N189" s="604"/>
      <c r="O189" s="604"/>
      <c r="P189" s="604"/>
      <c r="Q189" s="604"/>
      <c r="R189" s="604"/>
      <c r="S189" s="604"/>
      <c r="T189" s="604"/>
      <c r="U189" s="604"/>
      <c r="V189" s="604"/>
      <c r="W189" s="604"/>
      <c r="X189" s="604"/>
      <c r="Y189" s="604"/>
      <c r="Z189" s="604"/>
      <c r="AA189" s="604"/>
      <c r="AB189" s="604"/>
      <c r="AC189" s="604"/>
      <c r="AD189" s="605"/>
      <c r="AE189" s="609" t="s">
        <v>189</v>
      </c>
      <c r="AF189" s="610"/>
      <c r="AG189" s="610"/>
      <c r="AH189" s="610"/>
      <c r="AI189" s="610"/>
      <c r="AJ189" s="610"/>
      <c r="AK189" s="611"/>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4" t="s">
        <v>190</v>
      </c>
      <c r="D190" s="604"/>
      <c r="E190" s="604"/>
      <c r="F190" s="604"/>
      <c r="G190" s="604"/>
      <c r="H190" s="604"/>
      <c r="I190" s="604"/>
      <c r="J190" s="604"/>
      <c r="K190" s="604"/>
      <c r="L190" s="604"/>
      <c r="M190" s="604"/>
      <c r="N190" s="604"/>
      <c r="O190" s="604"/>
      <c r="P190" s="604"/>
      <c r="Q190" s="604"/>
      <c r="R190" s="604"/>
      <c r="S190" s="604"/>
      <c r="T190" s="604"/>
      <c r="U190" s="604"/>
      <c r="V190" s="604"/>
      <c r="W190" s="604"/>
      <c r="X190" s="604"/>
      <c r="Y190" s="604"/>
      <c r="Z190" s="604"/>
      <c r="AA190" s="604"/>
      <c r="AB190" s="604"/>
      <c r="AC190" s="604"/>
      <c r="AD190" s="605"/>
      <c r="AE190" s="606" t="s">
        <v>191</v>
      </c>
      <c r="AF190" s="607"/>
      <c r="AG190" s="607"/>
      <c r="AH190" s="607"/>
      <c r="AI190" s="607"/>
      <c r="AJ190" s="607"/>
      <c r="AK190" s="608"/>
      <c r="AL190" s="256"/>
      <c r="AM190" s="162" t="b">
        <v>0</v>
      </c>
    </row>
    <row r="191" spans="1:59" s="266" customFormat="1" ht="23.25" customHeight="1">
      <c r="A191" s="265"/>
      <c r="B191" s="469"/>
      <c r="C191" s="604" t="s">
        <v>192</v>
      </c>
      <c r="D191" s="604"/>
      <c r="E191" s="604"/>
      <c r="F191" s="604"/>
      <c r="G191" s="604"/>
      <c r="H191" s="604"/>
      <c r="I191" s="604"/>
      <c r="J191" s="604"/>
      <c r="K191" s="604"/>
      <c r="L191" s="604"/>
      <c r="M191" s="604"/>
      <c r="N191" s="604"/>
      <c r="O191" s="604"/>
      <c r="P191" s="604"/>
      <c r="Q191" s="604"/>
      <c r="R191" s="604"/>
      <c r="S191" s="604"/>
      <c r="T191" s="604"/>
      <c r="U191" s="604"/>
      <c r="V191" s="604"/>
      <c r="W191" s="604"/>
      <c r="X191" s="604"/>
      <c r="Y191" s="604"/>
      <c r="Z191" s="604"/>
      <c r="AA191" s="604"/>
      <c r="AB191" s="604"/>
      <c r="AC191" s="604"/>
      <c r="AD191" s="605"/>
      <c r="AE191" s="609" t="s">
        <v>193</v>
      </c>
      <c r="AF191" s="610"/>
      <c r="AG191" s="610"/>
      <c r="AH191" s="610"/>
      <c r="AI191" s="610"/>
      <c r="AJ191" s="610"/>
      <c r="AK191" s="611"/>
      <c r="AL191" s="256"/>
      <c r="AM191" s="162" t="b">
        <v>0</v>
      </c>
      <c r="AN191" s="483"/>
      <c r="AO191" s="483"/>
      <c r="AP191" s="483"/>
    </row>
    <row r="192" spans="1:59" s="266" customFormat="1" ht="13.5" customHeight="1" thickBot="1">
      <c r="A192" s="265"/>
      <c r="B192" s="473"/>
      <c r="C192" s="612" t="s">
        <v>194</v>
      </c>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3"/>
      <c r="AE192" s="614" t="s">
        <v>195</v>
      </c>
      <c r="AF192" s="615"/>
      <c r="AG192" s="615"/>
      <c r="AH192" s="615"/>
      <c r="AI192" s="615"/>
      <c r="AJ192" s="615"/>
      <c r="AK192" s="61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8" t="s">
        <v>2245</v>
      </c>
      <c r="D195" s="598"/>
      <c r="E195" s="598"/>
      <c r="F195" s="598"/>
      <c r="G195" s="598"/>
      <c r="H195" s="598"/>
      <c r="I195" s="598"/>
      <c r="J195" s="598"/>
      <c r="K195" s="598"/>
      <c r="L195" s="598"/>
      <c r="M195" s="598"/>
      <c r="N195" s="598"/>
      <c r="O195" s="598"/>
      <c r="P195" s="598"/>
      <c r="Q195" s="598"/>
      <c r="R195" s="598"/>
      <c r="S195" s="598"/>
      <c r="T195" s="598"/>
      <c r="U195" s="598"/>
      <c r="V195" s="598"/>
      <c r="W195" s="598"/>
      <c r="X195" s="598"/>
      <c r="Y195" s="598"/>
      <c r="Z195" s="598"/>
      <c r="AA195" s="598"/>
      <c r="AB195" s="598"/>
      <c r="AC195" s="598"/>
      <c r="AD195" s="598"/>
      <c r="AE195" s="598"/>
      <c r="AF195" s="598"/>
      <c r="AG195" s="598"/>
      <c r="AH195" s="598"/>
      <c r="AI195" s="598"/>
      <c r="AJ195" s="598"/>
      <c r="AK195" s="59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9" t="s">
        <v>198</v>
      </c>
      <c r="D198" s="599"/>
      <c r="E198" s="599"/>
      <c r="F198" s="599"/>
      <c r="G198" s="599"/>
      <c r="H198" s="599"/>
      <c r="I198" s="599"/>
      <c r="J198" s="599"/>
      <c r="K198" s="599"/>
      <c r="L198" s="599"/>
      <c r="M198" s="599"/>
      <c r="N198" s="599"/>
      <c r="O198" s="599"/>
      <c r="P198" s="599"/>
      <c r="Q198" s="599"/>
      <c r="R198" s="599"/>
      <c r="S198" s="599"/>
      <c r="T198" s="599"/>
      <c r="U198" s="599"/>
      <c r="V198" s="599"/>
      <c r="W198" s="599"/>
      <c r="X198" s="599"/>
      <c r="Y198" s="599"/>
      <c r="Z198" s="599"/>
      <c r="AA198" s="599"/>
      <c r="AB198" s="599"/>
      <c r="AC198" s="599"/>
      <c r="AD198" s="599"/>
      <c r="AE198" s="599"/>
      <c r="AF198" s="599"/>
      <c r="AG198" s="599"/>
      <c r="AH198" s="599"/>
      <c r="AI198" s="59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600"/>
      <c r="F200" s="601"/>
      <c r="G200" s="494" t="s">
        <v>75</v>
      </c>
      <c r="H200" s="600"/>
      <c r="I200" s="601"/>
      <c r="J200" s="494" t="s">
        <v>200</v>
      </c>
      <c r="K200" s="600"/>
      <c r="L200" s="601"/>
      <c r="M200" s="494" t="s">
        <v>201</v>
      </c>
      <c r="N200" s="482"/>
      <c r="O200" s="602" t="s">
        <v>20</v>
      </c>
      <c r="P200" s="602"/>
      <c r="Q200" s="602"/>
      <c r="R200" s="603" t="str">
        <f>IF(H7="","",H7)</f>
        <v/>
      </c>
      <c r="S200" s="603"/>
      <c r="T200" s="603"/>
      <c r="U200" s="603"/>
      <c r="V200" s="603"/>
      <c r="W200" s="603"/>
      <c r="X200" s="603"/>
      <c r="Y200" s="603"/>
      <c r="Z200" s="603"/>
      <c r="AA200" s="603"/>
      <c r="AB200" s="603"/>
      <c r="AC200" s="603"/>
      <c r="AD200" s="603"/>
      <c r="AE200" s="603"/>
      <c r="AF200" s="603"/>
      <c r="AG200" s="603"/>
      <c r="AH200" s="603"/>
      <c r="AI200" s="60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4" t="s">
        <v>202</v>
      </c>
      <c r="P201" s="594"/>
      <c r="Q201" s="594"/>
      <c r="R201" s="595" t="s">
        <v>22</v>
      </c>
      <c r="S201" s="595"/>
      <c r="T201" s="596"/>
      <c r="U201" s="596"/>
      <c r="V201" s="596"/>
      <c r="W201" s="596"/>
      <c r="X201" s="596"/>
      <c r="Y201" s="597" t="s">
        <v>23</v>
      </c>
      <c r="Z201" s="597"/>
      <c r="AA201" s="596"/>
      <c r="AB201" s="596"/>
      <c r="AC201" s="596"/>
      <c r="AD201" s="596"/>
      <c r="AE201" s="596"/>
      <c r="AF201" s="596"/>
      <c r="AG201" s="596"/>
      <c r="AH201" s="596"/>
      <c r="AI201" s="59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8" t="s">
        <v>206</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256"/>
    </row>
    <row r="209" spans="1:60">
      <c r="A209" s="256"/>
      <c r="B209" s="582" t="s">
        <v>207</v>
      </c>
      <c r="C209" s="585" t="s">
        <v>208</v>
      </c>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7"/>
      <c r="AK209" s="517" t="str">
        <f>Y20</f>
        <v/>
      </c>
      <c r="AL209" s="256"/>
    </row>
    <row r="210" spans="1:60">
      <c r="A210" s="256"/>
      <c r="B210" s="583"/>
      <c r="C210" s="588" t="s">
        <v>209</v>
      </c>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90"/>
      <c r="AK210" s="517" t="str">
        <f>Y21</f>
        <v>○</v>
      </c>
      <c r="AL210" s="256"/>
    </row>
    <row r="211" spans="1:60">
      <c r="A211" s="256"/>
      <c r="B211" s="584"/>
      <c r="C211" s="588" t="s">
        <v>210</v>
      </c>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90"/>
      <c r="AK211" s="517" t="str">
        <f>IF(Y25="○","○",IF(AA25="○","○","×"))</f>
        <v>×</v>
      </c>
      <c r="AL211" s="256"/>
    </row>
    <row r="212" spans="1:60">
      <c r="A212" s="256"/>
      <c r="B212" s="518" t="s">
        <v>211</v>
      </c>
      <c r="C212" s="588" t="s">
        <v>212</v>
      </c>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90"/>
      <c r="AK212" s="517" t="str">
        <f>AB37</f>
        <v>×</v>
      </c>
      <c r="AL212" s="256"/>
    </row>
    <row r="213" spans="1:60">
      <c r="A213" s="256"/>
      <c r="B213" s="519" t="s">
        <v>213</v>
      </c>
      <c r="C213" s="591" t="s">
        <v>214</v>
      </c>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2"/>
      <c r="Z213" s="592"/>
      <c r="AA213" s="592"/>
      <c r="AB213" s="592"/>
      <c r="AC213" s="592"/>
      <c r="AD213" s="592"/>
      <c r="AE213" s="592"/>
      <c r="AF213" s="592"/>
      <c r="AG213" s="592"/>
      <c r="AH213" s="592"/>
      <c r="AI213" s="592"/>
      <c r="AJ213" s="59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8" t="s">
        <v>215</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68"/>
      <c r="AL215" s="256"/>
      <c r="AM215" s="258"/>
    </row>
    <row r="216" spans="1:60" s="476" customFormat="1">
      <c r="A216" s="472"/>
      <c r="B216" s="520" t="s">
        <v>207</v>
      </c>
      <c r="C216" s="569" t="s">
        <v>216</v>
      </c>
      <c r="D216" s="570"/>
      <c r="E216" s="570"/>
      <c r="F216" s="570"/>
      <c r="G216" s="570"/>
      <c r="H216" s="570"/>
      <c r="I216" s="571"/>
      <c r="J216" s="572" t="s">
        <v>217</v>
      </c>
      <c r="K216" s="572"/>
      <c r="L216" s="572"/>
      <c r="M216" s="572"/>
      <c r="N216" s="572"/>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3"/>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4" t="s">
        <v>211</v>
      </c>
      <c r="C217" s="565" t="s">
        <v>218</v>
      </c>
      <c r="D217" s="565"/>
      <c r="E217" s="565"/>
      <c r="F217" s="565"/>
      <c r="G217" s="565"/>
      <c r="H217" s="565"/>
      <c r="I217" s="565"/>
      <c r="J217" s="566" t="s">
        <v>219</v>
      </c>
      <c r="K217" s="566"/>
      <c r="L217" s="566"/>
      <c r="M217" s="566"/>
      <c r="N217" s="566"/>
      <c r="O217" s="566"/>
      <c r="P217" s="566"/>
      <c r="Q217" s="566"/>
      <c r="R217" s="566"/>
      <c r="S217" s="566"/>
      <c r="T217" s="566"/>
      <c r="U217" s="566"/>
      <c r="V217" s="566"/>
      <c r="W217" s="566"/>
      <c r="X217" s="566"/>
      <c r="Y217" s="566"/>
      <c r="Z217" s="566"/>
      <c r="AA217" s="566"/>
      <c r="AB217" s="566"/>
      <c r="AC217" s="566"/>
      <c r="AD217" s="566"/>
      <c r="AE217" s="566"/>
      <c r="AF217" s="566"/>
      <c r="AG217" s="566"/>
      <c r="AH217" s="566"/>
      <c r="AI217" s="566"/>
      <c r="AJ217" s="56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4"/>
      <c r="C218" s="565"/>
      <c r="D218" s="565"/>
      <c r="E218" s="565"/>
      <c r="F218" s="565"/>
      <c r="G218" s="565"/>
      <c r="H218" s="565"/>
      <c r="I218" s="565"/>
      <c r="J218" s="566" t="s">
        <v>220</v>
      </c>
      <c r="K218" s="566"/>
      <c r="L218" s="566"/>
      <c r="M218" s="566"/>
      <c r="N218" s="566"/>
      <c r="O218" s="566"/>
      <c r="P218" s="566"/>
      <c r="Q218" s="566"/>
      <c r="R218" s="566"/>
      <c r="S218" s="566"/>
      <c r="T218" s="566"/>
      <c r="U218" s="566"/>
      <c r="V218" s="566"/>
      <c r="W218" s="566"/>
      <c r="X218" s="566"/>
      <c r="Y218" s="566"/>
      <c r="Z218" s="566"/>
      <c r="AA218" s="566"/>
      <c r="AB218" s="566"/>
      <c r="AC218" s="566"/>
      <c r="AD218" s="566"/>
      <c r="AE218" s="566"/>
      <c r="AF218" s="566"/>
      <c r="AG218" s="566"/>
      <c r="AH218" s="566"/>
      <c r="AI218" s="566"/>
      <c r="AJ218" s="567"/>
      <c r="AK218" s="517" t="str">
        <f>AB79</f>
        <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4"/>
      <c r="C219" s="565"/>
      <c r="D219" s="565"/>
      <c r="E219" s="565"/>
      <c r="F219" s="565"/>
      <c r="G219" s="565"/>
      <c r="H219" s="565"/>
      <c r="I219" s="565"/>
      <c r="J219" s="572" t="s">
        <v>221</v>
      </c>
      <c r="K219" s="572"/>
      <c r="L219" s="572"/>
      <c r="M219" s="572"/>
      <c r="N219" s="572"/>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3"/>
      <c r="AK219" s="517" t="str">
        <f>AI82</f>
        <v/>
      </c>
      <c r="AL219" s="522"/>
      <c r="AM219" s="258"/>
    </row>
    <row r="220" spans="1:60" s="476" customFormat="1" ht="25.5" customHeight="1">
      <c r="A220" s="472"/>
      <c r="B220" s="564"/>
      <c r="C220" s="565"/>
      <c r="D220" s="565"/>
      <c r="E220" s="565"/>
      <c r="F220" s="565"/>
      <c r="G220" s="565"/>
      <c r="H220" s="565"/>
      <c r="I220" s="565"/>
      <c r="J220" s="566" t="s">
        <v>222</v>
      </c>
      <c r="K220" s="566"/>
      <c r="L220" s="566"/>
      <c r="M220" s="566"/>
      <c r="N220" s="566"/>
      <c r="O220" s="566"/>
      <c r="P220" s="566"/>
      <c r="Q220" s="566"/>
      <c r="R220" s="566"/>
      <c r="S220" s="566"/>
      <c r="T220" s="566"/>
      <c r="U220" s="566"/>
      <c r="V220" s="566"/>
      <c r="W220" s="566"/>
      <c r="X220" s="566"/>
      <c r="Y220" s="566"/>
      <c r="Z220" s="566"/>
      <c r="AA220" s="566"/>
      <c r="AB220" s="566"/>
      <c r="AC220" s="566"/>
      <c r="AD220" s="566"/>
      <c r="AE220" s="566"/>
      <c r="AF220" s="566"/>
      <c r="AG220" s="566"/>
      <c r="AH220" s="566"/>
      <c r="AI220" s="566"/>
      <c r="AJ220" s="567"/>
      <c r="AK220" s="517" t="str">
        <f>AI87</f>
        <v/>
      </c>
      <c r="AL220" s="522"/>
      <c r="AM220" s="258"/>
    </row>
    <row r="221" spans="1:60" s="476" customFormat="1" ht="48.75" customHeight="1">
      <c r="A221" s="472"/>
      <c r="B221" s="564" t="s">
        <v>213</v>
      </c>
      <c r="C221" s="565" t="s">
        <v>224</v>
      </c>
      <c r="D221" s="565"/>
      <c r="E221" s="565"/>
      <c r="F221" s="565"/>
      <c r="G221" s="565"/>
      <c r="H221" s="565"/>
      <c r="I221" s="565"/>
      <c r="J221" s="566" t="s">
        <v>225</v>
      </c>
      <c r="K221" s="566"/>
      <c r="L221" s="566"/>
      <c r="M221" s="566"/>
      <c r="N221" s="566"/>
      <c r="O221" s="566"/>
      <c r="P221" s="566"/>
      <c r="Q221" s="566"/>
      <c r="R221" s="566"/>
      <c r="S221" s="566"/>
      <c r="T221" s="566"/>
      <c r="U221" s="566"/>
      <c r="V221" s="566"/>
      <c r="W221" s="566"/>
      <c r="X221" s="566"/>
      <c r="Y221" s="566"/>
      <c r="Z221" s="566"/>
      <c r="AA221" s="566"/>
      <c r="AB221" s="566"/>
      <c r="AC221" s="566"/>
      <c r="AD221" s="566"/>
      <c r="AE221" s="566"/>
      <c r="AF221" s="566"/>
      <c r="AG221" s="566"/>
      <c r="AH221" s="566"/>
      <c r="AI221" s="566"/>
      <c r="AJ221" s="56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4"/>
      <c r="C222" s="565"/>
      <c r="D222" s="565"/>
      <c r="E222" s="565"/>
      <c r="F222" s="565"/>
      <c r="G222" s="565"/>
      <c r="H222" s="565"/>
      <c r="I222" s="565"/>
      <c r="J222" s="566" t="s">
        <v>226</v>
      </c>
      <c r="K222" s="566"/>
      <c r="L222" s="566"/>
      <c r="M222" s="566"/>
      <c r="N222" s="566"/>
      <c r="O222" s="566"/>
      <c r="P222" s="566"/>
      <c r="Q222" s="566"/>
      <c r="R222" s="566"/>
      <c r="S222" s="566"/>
      <c r="T222" s="566"/>
      <c r="U222" s="566"/>
      <c r="V222" s="566"/>
      <c r="W222" s="566"/>
      <c r="X222" s="566"/>
      <c r="Y222" s="566"/>
      <c r="Z222" s="566"/>
      <c r="AA222" s="566"/>
      <c r="AB222" s="566"/>
      <c r="AC222" s="566"/>
      <c r="AD222" s="566"/>
      <c r="AE222" s="566"/>
      <c r="AF222" s="566"/>
      <c r="AG222" s="566"/>
      <c r="AH222" s="566"/>
      <c r="AI222" s="566"/>
      <c r="AJ222" s="56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5" t="s">
        <v>227</v>
      </c>
      <c r="D223" s="565"/>
      <c r="E223" s="565"/>
      <c r="F223" s="565"/>
      <c r="G223" s="565"/>
      <c r="H223" s="565"/>
      <c r="I223" s="565"/>
      <c r="J223" s="566" t="s">
        <v>228</v>
      </c>
      <c r="K223" s="566"/>
      <c r="L223" s="566"/>
      <c r="M223" s="566"/>
      <c r="N223" s="566"/>
      <c r="O223" s="566"/>
      <c r="P223" s="566"/>
      <c r="Q223" s="566"/>
      <c r="R223" s="566"/>
      <c r="S223" s="566"/>
      <c r="T223" s="566"/>
      <c r="U223" s="566"/>
      <c r="V223" s="566"/>
      <c r="W223" s="566"/>
      <c r="X223" s="566"/>
      <c r="Y223" s="566"/>
      <c r="Z223" s="566"/>
      <c r="AA223" s="566"/>
      <c r="AB223" s="566"/>
      <c r="AC223" s="566"/>
      <c r="AD223" s="566"/>
      <c r="AE223" s="566"/>
      <c r="AF223" s="566"/>
      <c r="AG223" s="566"/>
      <c r="AH223" s="566"/>
      <c r="AI223" s="566"/>
      <c r="AJ223" s="567"/>
      <c r="AK223" s="517" t="str">
        <f>IF(AM116="","",IF(OR(S118="○",AK125="○"),"○","×"))</f>
        <v/>
      </c>
      <c r="AL223" s="256"/>
      <c r="AM223" s="258"/>
    </row>
    <row r="224" spans="1:60" s="266" customFormat="1" ht="36" customHeight="1">
      <c r="A224" s="265"/>
      <c r="B224" s="518" t="s">
        <v>2354</v>
      </c>
      <c r="C224" s="565" t="s">
        <v>229</v>
      </c>
      <c r="D224" s="565"/>
      <c r="E224" s="565"/>
      <c r="F224" s="565"/>
      <c r="G224" s="565"/>
      <c r="H224" s="565"/>
      <c r="I224" s="565"/>
      <c r="J224" s="566" t="s">
        <v>230</v>
      </c>
      <c r="K224" s="566"/>
      <c r="L224" s="566"/>
      <c r="M224" s="566"/>
      <c r="N224" s="566"/>
      <c r="O224" s="566"/>
      <c r="P224" s="566"/>
      <c r="Q224" s="566"/>
      <c r="R224" s="566"/>
      <c r="S224" s="566"/>
      <c r="T224" s="566"/>
      <c r="U224" s="566"/>
      <c r="V224" s="566"/>
      <c r="W224" s="566"/>
      <c r="X224" s="566"/>
      <c r="Y224" s="566"/>
      <c r="Z224" s="566"/>
      <c r="AA224" s="566"/>
      <c r="AB224" s="566"/>
      <c r="AC224" s="566"/>
      <c r="AD224" s="566"/>
      <c r="AE224" s="566"/>
      <c r="AF224" s="566"/>
      <c r="AG224" s="566"/>
      <c r="AH224" s="566"/>
      <c r="AI224" s="566"/>
      <c r="AJ224" s="567"/>
      <c r="AK224" s="517" t="str">
        <f>IF(OR(AND(AD129&lt;&gt;"×",AD131&lt;&gt;"×"),AK134="○"),"○","×")</f>
        <v>○</v>
      </c>
      <c r="AL224" s="256"/>
      <c r="AM224" s="258"/>
    </row>
    <row r="225" spans="1:60" s="266" customFormat="1">
      <c r="A225" s="265"/>
      <c r="B225" s="518" t="s">
        <v>2355</v>
      </c>
      <c r="C225" s="565" t="s">
        <v>232</v>
      </c>
      <c r="D225" s="565"/>
      <c r="E225" s="565"/>
      <c r="F225" s="565"/>
      <c r="G225" s="565"/>
      <c r="H225" s="565"/>
      <c r="I225" s="565"/>
      <c r="J225" s="572" t="s">
        <v>233</v>
      </c>
      <c r="K225" s="572"/>
      <c r="L225" s="572"/>
      <c r="M225" s="572"/>
      <c r="N225" s="572"/>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3"/>
      <c r="AK225" s="517" t="str">
        <f>IF(AND(S143="",S144=""),"",IF(AND(S143&lt;&gt;"×",S144&lt;&gt;"×"),"○","×"))</f>
        <v>○</v>
      </c>
      <c r="AL225" s="523"/>
      <c r="AM225" s="258"/>
    </row>
    <row r="226" spans="1:60" s="266" customFormat="1">
      <c r="A226" s="265"/>
      <c r="B226" s="564" t="s">
        <v>231</v>
      </c>
      <c r="C226" s="565" t="s">
        <v>234</v>
      </c>
      <c r="D226" s="565"/>
      <c r="E226" s="565"/>
      <c r="F226" s="565"/>
      <c r="G226" s="565"/>
      <c r="H226" s="565"/>
      <c r="I226" s="565"/>
      <c r="J226" s="572" t="s">
        <v>235</v>
      </c>
      <c r="K226" s="572"/>
      <c r="L226" s="572"/>
      <c r="M226" s="572"/>
      <c r="N226" s="572"/>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3"/>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8"/>
      <c r="C227" s="579"/>
      <c r="D227" s="579"/>
      <c r="E227" s="579"/>
      <c r="F227" s="579"/>
      <c r="G227" s="579"/>
      <c r="H227" s="579"/>
      <c r="I227" s="579"/>
      <c r="J227" s="580" t="s">
        <v>236</v>
      </c>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1"/>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8" t="s">
        <v>237</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68"/>
      <c r="AL229" s="256"/>
    </row>
    <row r="230" spans="1:60">
      <c r="A230" s="256"/>
      <c r="B230" s="524" t="s">
        <v>28</v>
      </c>
      <c r="C230" s="574" t="s">
        <v>238</v>
      </c>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5"/>
      <c r="AK230" s="517" t="str">
        <f>AK186</f>
        <v>×</v>
      </c>
      <c r="AL230" s="256"/>
    </row>
    <row r="231" spans="1:60" ht="13.5" customHeight="1">
      <c r="B231" s="525" t="s">
        <v>28</v>
      </c>
      <c r="C231" s="576" t="s">
        <v>2246</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691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692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692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692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692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692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692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2413</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6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216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216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216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216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216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216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216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216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217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217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21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217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217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217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217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217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217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217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218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218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218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218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218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218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218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218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218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218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219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219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219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219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219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219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219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219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219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219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220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220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220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220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220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220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220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220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220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220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2414</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8"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8"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8"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8" ht="15.95" customHeight="1">
      <c r="U57" s="1019" t="s">
        <v>2198</v>
      </c>
      <c r="V57" s="1019"/>
      <c r="W57" s="1019"/>
      <c r="X57" s="1019"/>
      <c r="Y57" s="1019"/>
      <c r="Z57" s="53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8" ht="15.95" customHeight="1">
      <c r="U58" s="1143" t="s">
        <v>2199</v>
      </c>
      <c r="V58" s="1143"/>
      <c r="W58" s="1143"/>
      <c r="X58" s="1143"/>
      <c r="Y58" s="1143"/>
      <c r="Z58" s="532"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8" ht="15.95" customHeight="1">
      <c r="U59" s="1143" t="s">
        <v>2200</v>
      </c>
      <c r="V59" s="1143"/>
      <c r="W59" s="1143"/>
      <c r="X59" s="1143"/>
      <c r="Y59" s="1143"/>
      <c r="Z59" s="532"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8" ht="15.95" customHeight="1">
      <c r="U60" s="1143" t="s">
        <v>2201</v>
      </c>
      <c r="V60" s="1143"/>
      <c r="W60" s="1143"/>
      <c r="X60" s="1143"/>
      <c r="Y60" s="1143"/>
      <c r="Z60" s="532"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8" ht="15.95" customHeight="1">
      <c r="U61" s="1143" t="s">
        <v>2202</v>
      </c>
      <c r="V61" s="1143"/>
      <c r="W61" s="1143"/>
      <c r="X61" s="1143"/>
      <c r="Y61" s="1143"/>
      <c r="Z61" s="532"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8" ht="15.95" customHeight="1">
      <c r="U62" s="1143" t="s">
        <v>2203</v>
      </c>
      <c r="V62" s="1143"/>
      <c r="W62" s="1143"/>
      <c r="X62" s="1143"/>
      <c r="Y62" s="1143"/>
      <c r="Z62" s="532"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8" ht="15.95" customHeight="1">
      <c r="U63" s="1019" t="s">
        <v>2204</v>
      </c>
      <c r="V63" s="1019"/>
      <c r="W63" s="1019"/>
      <c r="X63" s="1019"/>
      <c r="Y63" s="1019"/>
      <c r="Z63" s="532"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31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31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31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31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31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31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31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31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31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31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31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31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3197"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931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31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93200"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9320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320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320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32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320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32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3207"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93208"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93209"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93210"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93211"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932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32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932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32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32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32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321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321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322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322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322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322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322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322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322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322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322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322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323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3231"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93265"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93266"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6" t="s">
        <v>248</v>
      </c>
      <c r="B2" s="1204" t="s">
        <v>249</v>
      </c>
      <c r="C2" s="1205"/>
      <c r="D2" s="1205"/>
      <c r="E2" s="1206"/>
      <c r="F2" s="1207" t="s">
        <v>250</v>
      </c>
      <c r="G2" s="1208"/>
      <c r="H2" s="1209"/>
      <c r="I2" s="1186" t="s">
        <v>251</v>
      </c>
      <c r="J2" s="1188"/>
      <c r="K2" s="1211" t="s">
        <v>252</v>
      </c>
      <c r="L2" s="1212"/>
      <c r="M2" s="1212"/>
      <c r="N2" s="1212"/>
      <c r="O2" s="1212"/>
      <c r="P2" s="1212"/>
      <c r="Q2" s="1212"/>
      <c r="R2" s="1212"/>
      <c r="S2" s="1212"/>
      <c r="T2" s="1212"/>
      <c r="U2" s="1212"/>
      <c r="V2" s="1212"/>
      <c r="W2" s="1212"/>
      <c r="X2" s="1212"/>
      <c r="Y2" s="1212"/>
      <c r="Z2" s="1212"/>
      <c r="AA2" s="1212"/>
      <c r="AB2" s="1213"/>
      <c r="AC2" s="1201" t="s">
        <v>253</v>
      </c>
      <c r="AD2" s="7"/>
      <c r="AE2" s="1186" t="s">
        <v>248</v>
      </c>
      <c r="AF2" s="1186" t="s">
        <v>2263</v>
      </c>
      <c r="AG2" s="1187"/>
      <c r="AH2" s="1188"/>
      <c r="AJ2" s="9" t="s">
        <v>255</v>
      </c>
      <c r="AK2" s="10" t="s">
        <v>255</v>
      </c>
      <c r="AM2" s="11" t="s">
        <v>199</v>
      </c>
      <c r="AO2" s="11" t="s">
        <v>16</v>
      </c>
      <c r="AQ2" s="12" t="s">
        <v>256</v>
      </c>
      <c r="AS2" s="1194" t="s">
        <v>2141</v>
      </c>
      <c r="AT2" s="1197" t="s">
        <v>254</v>
      </c>
    </row>
    <row r="3" spans="1:46" ht="51.75" customHeight="1" thickBot="1">
      <c r="A3" s="1189"/>
      <c r="B3" s="1214" t="s">
        <v>258</v>
      </c>
      <c r="C3" s="1215"/>
      <c r="D3" s="1215"/>
      <c r="E3" s="1216"/>
      <c r="F3" s="1214" t="s">
        <v>259</v>
      </c>
      <c r="G3" s="1215"/>
      <c r="H3" s="1216"/>
      <c r="I3" s="1200"/>
      <c r="J3" s="1210"/>
      <c r="K3" s="1217" t="s">
        <v>260</v>
      </c>
      <c r="L3" s="1218"/>
      <c r="M3" s="1218"/>
      <c r="N3" s="1218"/>
      <c r="O3" s="1218"/>
      <c r="P3" s="1218"/>
      <c r="Q3" s="1218"/>
      <c r="R3" s="1218"/>
      <c r="S3" s="1218"/>
      <c r="T3" s="1218"/>
      <c r="U3" s="1218"/>
      <c r="V3" s="1218"/>
      <c r="W3" s="1218"/>
      <c r="X3" s="1218"/>
      <c r="Y3" s="1218"/>
      <c r="Z3" s="1218"/>
      <c r="AA3" s="1218"/>
      <c r="AB3" s="1219"/>
      <c r="AC3" s="1202"/>
      <c r="AD3" s="7"/>
      <c r="AE3" s="1189"/>
      <c r="AF3" s="1189"/>
      <c r="AG3" s="1190"/>
      <c r="AH3" s="1191"/>
      <c r="AJ3" s="13" t="s">
        <v>261</v>
      </c>
      <c r="AK3" s="14" t="s">
        <v>261</v>
      </c>
      <c r="AM3" s="15"/>
      <c r="AO3" s="15"/>
      <c r="AQ3" s="16" t="s">
        <v>18</v>
      </c>
      <c r="AS3" s="1195"/>
      <c r="AT3" s="1198"/>
    </row>
    <row r="4" spans="1:46" ht="41.25" customHeight="1" thickBot="1">
      <c r="A4" s="120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203"/>
      <c r="AD4" s="7"/>
      <c r="AE4" s="1200"/>
      <c r="AF4" s="1189"/>
      <c r="AG4" s="1190"/>
      <c r="AH4" s="1191"/>
      <c r="AJ4" s="13" t="s">
        <v>272</v>
      </c>
      <c r="AK4" s="14" t="s">
        <v>272</v>
      </c>
      <c r="AQ4" s="16" t="s">
        <v>268</v>
      </c>
      <c r="AS4" s="1196"/>
      <c r="AT4" s="1199"/>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92" t="s">
        <v>2273</v>
      </c>
      <c r="AF29" s="1192"/>
      <c r="AG29" s="1192"/>
      <c r="AH29" s="1192"/>
    </row>
    <row r="30" spans="1:46" ht="18.75" customHeight="1">
      <c r="K30" s="7"/>
      <c r="L30" s="7"/>
      <c r="M30" s="7"/>
      <c r="N30" s="7"/>
      <c r="O30" s="7"/>
      <c r="P30" s="7"/>
      <c r="Q30" s="7"/>
      <c r="R30" s="7"/>
      <c r="S30" s="7"/>
      <c r="T30" s="7"/>
      <c r="U30" s="7"/>
      <c r="V30" s="7"/>
      <c r="W30" s="7"/>
      <c r="X30" s="7"/>
      <c r="Y30" s="7"/>
      <c r="Z30" s="7"/>
      <c r="AA30" s="7"/>
      <c r="AB30" s="7"/>
      <c r="AC30" s="7"/>
      <c r="AD30" s="7"/>
      <c r="AE30" s="1193" t="s">
        <v>2274</v>
      </c>
      <c r="AF30" s="1193"/>
      <c r="AG30" s="1193"/>
      <c r="AH30" s="1193"/>
    </row>
    <row r="31" spans="1:46">
      <c r="K31" s="7"/>
      <c r="L31" s="7"/>
      <c r="M31" s="7"/>
      <c r="N31" s="7"/>
      <c r="O31" s="7"/>
      <c r="P31" s="7"/>
      <c r="Q31" s="7"/>
      <c r="R31" s="7"/>
      <c r="S31" s="7"/>
      <c r="T31" s="7"/>
      <c r="U31" s="7"/>
      <c r="V31" s="7"/>
      <c r="W31" s="7"/>
      <c r="X31" s="7"/>
      <c r="Y31" s="7"/>
      <c r="Z31" s="7"/>
      <c r="AA31" s="7"/>
      <c r="AB31" s="7"/>
      <c r="AC31" s="7"/>
      <c r="AD31" s="7"/>
      <c r="AE31" s="1193"/>
      <c r="AF31" s="1193"/>
      <c r="AG31" s="1193"/>
      <c r="AH31" s="1193"/>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2" t="s">
        <v>249</v>
      </c>
      <c r="C3" s="1221" t="s">
        <v>250</v>
      </c>
      <c r="D3" s="1221" t="s">
        <v>251</v>
      </c>
      <c r="E3" s="1221" t="s">
        <v>257</v>
      </c>
      <c r="F3" s="1223" t="s">
        <v>2210</v>
      </c>
      <c r="G3" s="1221" t="s">
        <v>2255</v>
      </c>
      <c r="H3" s="1221"/>
      <c r="I3" s="1221" t="s">
        <v>2256</v>
      </c>
      <c r="J3" s="1221"/>
      <c r="K3" s="1221" t="s">
        <v>2257</v>
      </c>
      <c r="L3" s="1221"/>
      <c r="M3" s="1220" t="s">
        <v>2180</v>
      </c>
      <c r="N3" s="1220" t="s">
        <v>2181</v>
      </c>
      <c r="O3" s="1220" t="s">
        <v>2182</v>
      </c>
      <c r="P3" s="1220" t="s">
        <v>2183</v>
      </c>
      <c r="Q3" s="1220" t="s">
        <v>2184</v>
      </c>
      <c r="R3" s="1220" t="s">
        <v>2185</v>
      </c>
      <c r="S3" s="1220" t="s">
        <v>2186</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2285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176"/>
      <c r="AR2" s="176"/>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202"/>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203" t="s">
        <v>2277</v>
      </c>
      <c r="F15" s="147">
        <v>4</v>
      </c>
      <c r="G15" s="203" t="s">
        <v>2278</v>
      </c>
      <c r="H15" s="1056" t="s">
        <v>2279</v>
      </c>
      <c r="I15" s="1056"/>
      <c r="J15" s="1069"/>
      <c r="K15" s="147">
        <v>7</v>
      </c>
      <c r="L15" s="203" t="s">
        <v>2277</v>
      </c>
      <c r="M15" s="147">
        <v>3</v>
      </c>
      <c r="N15" s="203" t="s">
        <v>2278</v>
      </c>
      <c r="O15" s="203" t="s">
        <v>2280</v>
      </c>
      <c r="P15" s="204">
        <f>(K15*12+M15)-(D15*12+F15)+1</f>
        <v>12</v>
      </c>
      <c r="Q15" s="1056" t="s">
        <v>2281</v>
      </c>
      <c r="R15" s="1056"/>
      <c r="S15" s="205" t="s">
        <v>70</v>
      </c>
      <c r="U15" s="202"/>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219"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219"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 r="B25" s="1040"/>
      <c r="C25" s="1041"/>
      <c r="D25" s="1041"/>
      <c r="E25" s="1041"/>
      <c r="F25" s="1042"/>
      <c r="G25" s="1146"/>
      <c r="H25" s="1147"/>
      <c r="I25" s="1147"/>
      <c r="J25" s="1147"/>
      <c r="K25" s="1147"/>
      <c r="L25" s="1147"/>
      <c r="M25" s="1147"/>
      <c r="N25" s="1147"/>
      <c r="O25" s="1147"/>
      <c r="P25" s="1147"/>
      <c r="Q25" s="1147"/>
      <c r="R25" s="1147"/>
      <c r="S25" s="1147"/>
      <c r="T25" s="1148"/>
      <c r="U25" s="218"/>
      <c r="V25" s="219"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219"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219"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219"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219"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219"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219"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219"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219"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219"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219"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210"/>
      <c r="AB42" s="210"/>
      <c r="AC42" s="236"/>
      <c r="AD42" s="1011" t="s">
        <v>15</v>
      </c>
      <c r="AE42" s="1011"/>
      <c r="AF42" s="1011"/>
      <c r="AG42" s="1011"/>
      <c r="AH42" s="1011"/>
      <c r="AI42" s="210"/>
      <c r="AJ42" s="210"/>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219"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219"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252"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252"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252"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252"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252"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252"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252"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789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3789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378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379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3790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379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379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379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37917"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37918"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37919"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37941"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37942"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3795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37979"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37980"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37924"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37925"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37949"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37943"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37957"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3794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3794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3794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37955"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37947"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3807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3807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38072"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38121"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38122"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37952"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37953"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37954"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37966"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37971"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2407</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2406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2415</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533">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t="s">
        <v>2265</v>
      </c>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6"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6"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6"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6"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P57" s="251"/>
      <c r="BR57" s="251"/>
      <c r="BS57" s="251"/>
      <c r="BT57" s="251"/>
      <c r="BU57" s="251"/>
      <c r="BV57" s="251"/>
      <c r="BW57" s="251"/>
      <c r="BX57" s="251"/>
      <c r="BY57" s="251"/>
      <c r="BZ57" s="251"/>
      <c r="CA57" s="251"/>
      <c r="CB57" s="251"/>
      <c r="CC57" s="251"/>
      <c r="CD57" s="251"/>
      <c r="CE57" s="251"/>
      <c r="CF57" s="251"/>
      <c r="CH57" s="254"/>
    </row>
    <row r="58" spans="2:86"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P58" s="251"/>
      <c r="BR58" s="251"/>
      <c r="BS58" s="251"/>
      <c r="BT58" s="251"/>
      <c r="BU58" s="251"/>
      <c r="BV58" s="251"/>
      <c r="BW58" s="251"/>
      <c r="BX58" s="251"/>
      <c r="BY58" s="251"/>
      <c r="BZ58" s="251"/>
      <c r="CA58" s="251"/>
      <c r="CB58" s="251"/>
      <c r="CC58" s="251"/>
      <c r="CD58" s="251"/>
      <c r="CE58" s="251"/>
      <c r="CF58" s="251"/>
      <c r="CH58" s="254"/>
    </row>
    <row r="59" spans="2:86"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P59" s="251"/>
      <c r="BR59" s="251"/>
      <c r="BS59" s="251"/>
      <c r="BT59" s="251"/>
      <c r="BU59" s="251"/>
      <c r="BV59" s="251"/>
      <c r="BW59" s="251"/>
      <c r="BX59" s="251"/>
      <c r="BY59" s="251"/>
      <c r="BZ59" s="251"/>
      <c r="CA59" s="251"/>
      <c r="CB59" s="251"/>
      <c r="CC59" s="251"/>
      <c r="CD59" s="251"/>
      <c r="CE59" s="251"/>
      <c r="CF59" s="251"/>
      <c r="CH59" s="254"/>
    </row>
    <row r="60" spans="2:86"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P60" s="251"/>
      <c r="BR60" s="251"/>
      <c r="BS60" s="251"/>
      <c r="BT60" s="251"/>
      <c r="BU60" s="251"/>
      <c r="BV60" s="251"/>
      <c r="BW60" s="251"/>
      <c r="BX60" s="251"/>
      <c r="BY60" s="251"/>
      <c r="BZ60" s="251"/>
      <c r="CA60" s="251"/>
      <c r="CB60" s="251"/>
      <c r="CC60" s="251"/>
      <c r="CD60" s="251"/>
      <c r="CE60" s="251"/>
      <c r="CF60" s="251"/>
      <c r="CH60" s="254"/>
    </row>
    <row r="61" spans="2:86"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P61" s="251"/>
      <c r="BR61" s="251"/>
      <c r="BS61" s="251"/>
      <c r="BT61" s="251"/>
      <c r="BU61" s="251"/>
      <c r="BV61" s="251"/>
      <c r="BW61" s="251"/>
      <c r="BX61" s="251"/>
      <c r="BY61" s="251"/>
      <c r="BZ61" s="251"/>
      <c r="CA61" s="251"/>
      <c r="CB61" s="251"/>
      <c r="CC61" s="251"/>
      <c r="CD61" s="251"/>
      <c r="CE61" s="251"/>
      <c r="CF61" s="251"/>
      <c r="CH61" s="254"/>
    </row>
    <row r="62" spans="2:86"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P62" s="251"/>
      <c r="BR62" s="251"/>
      <c r="BS62" s="251"/>
      <c r="BT62" s="251"/>
      <c r="BU62" s="251"/>
      <c r="BV62" s="251"/>
      <c r="BW62" s="251"/>
      <c r="BX62" s="251"/>
      <c r="BY62" s="251"/>
      <c r="BZ62" s="251"/>
      <c r="CA62" s="251"/>
      <c r="CB62" s="251"/>
      <c r="CC62" s="251"/>
      <c r="CD62" s="251"/>
      <c r="CE62" s="251"/>
      <c r="CF62" s="251"/>
      <c r="CH62" s="254"/>
    </row>
    <row r="63" spans="2:86"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2408</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534">
        <f>IF(AND(F15&lt;&gt;4,F15&lt;&gt;5),0,IF(AT8="○",1,0))</f>
        <v>0</v>
      </c>
      <c r="AI57" s="253"/>
      <c r="AJ57" s="249"/>
      <c r="AK57" s="1019" t="s">
        <v>2198</v>
      </c>
      <c r="AL57" s="1019"/>
      <c r="AM57" s="1019"/>
      <c r="AN57" s="1019"/>
      <c r="AO57" s="1019"/>
      <c r="AP57" s="534">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534">
        <f>IF(AND(F15&lt;&gt;4,F15&lt;&gt;5),0,IF(AU8="○",1,3))</f>
        <v>3</v>
      </c>
      <c r="AI58" s="253"/>
      <c r="AJ58" s="249"/>
      <c r="AK58" s="1143" t="s">
        <v>2199</v>
      </c>
      <c r="AL58" s="1143"/>
      <c r="AM58" s="1143"/>
      <c r="AN58" s="1143"/>
      <c r="AO58" s="1143"/>
      <c r="AP58" s="534">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534">
        <f>IF(AND(F15&lt;&gt;4,F15&lt;&gt;5),0,IF(AV8="○",1,3))</f>
        <v>3</v>
      </c>
      <c r="AI59" s="253"/>
      <c r="AJ59" s="249"/>
      <c r="AK59" s="1143" t="s">
        <v>2200</v>
      </c>
      <c r="AL59" s="1143"/>
      <c r="AM59" s="1143"/>
      <c r="AN59" s="1143"/>
      <c r="AO59" s="1143"/>
      <c r="AP59" s="534">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534">
        <f>IF(AND(F15&lt;&gt;4,F15&lt;&gt;5),0,IF(AW8="○",1,3))</f>
        <v>3</v>
      </c>
      <c r="AI60" s="253"/>
      <c r="AJ60" s="249"/>
      <c r="AK60" s="1143" t="s">
        <v>2201</v>
      </c>
      <c r="AL60" s="1143"/>
      <c r="AM60" s="1143"/>
      <c r="AN60" s="1143"/>
      <c r="AO60" s="1143"/>
      <c r="AP60" s="534">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534">
        <f>IF(AND(F15&lt;&gt;4,F15&lt;&gt;5),0,IF(AX8="○",1,2))</f>
        <v>2</v>
      </c>
      <c r="AI61" s="253"/>
      <c r="AJ61" s="249"/>
      <c r="AK61" s="1143" t="s">
        <v>2202</v>
      </c>
      <c r="AL61" s="1143"/>
      <c r="AM61" s="1143"/>
      <c r="AN61" s="1143"/>
      <c r="AO61" s="1143"/>
      <c r="AP61" s="534">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534">
        <f>IF(AND(F15&lt;&gt;4,F15&lt;&gt;5),0,IF(AY8="○",1,2))</f>
        <v>2</v>
      </c>
      <c r="AI62" s="253"/>
      <c r="AJ62" s="249"/>
      <c r="AK62" s="1143" t="s">
        <v>2203</v>
      </c>
      <c r="AL62" s="1143"/>
      <c r="AM62" s="1143"/>
      <c r="AN62" s="1143"/>
      <c r="AO62" s="1143"/>
      <c r="AP62" s="534">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534">
        <f>IF(AND(F15&lt;&gt;4,F15&lt;&gt;5),0,IF(AZ8="○",1,2))</f>
        <v>2</v>
      </c>
      <c r="AI63" s="253"/>
      <c r="AJ63" s="249"/>
      <c r="AK63" s="1019" t="s">
        <v>2204</v>
      </c>
      <c r="AL63" s="1019"/>
      <c r="AM63" s="1019"/>
      <c r="AN63" s="1019"/>
      <c r="AO63" s="1019"/>
      <c r="AP63" s="534">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2409</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H57" s="251"/>
      <c r="BJ57" s="251"/>
      <c r="BK57" s="251"/>
      <c r="BL57" s="251"/>
      <c r="BM57" s="251"/>
      <c r="BN57" s="251"/>
      <c r="BO57" s="251"/>
      <c r="BP57" s="251"/>
      <c r="BQ57" s="251"/>
      <c r="BR57" s="251"/>
      <c r="BS57" s="251"/>
      <c r="BT57" s="251"/>
      <c r="BU57" s="251"/>
      <c r="BV57" s="251"/>
      <c r="BW57" s="251"/>
      <c r="BX57" s="251"/>
      <c r="BZ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H58" s="251"/>
      <c r="BJ58" s="251"/>
      <c r="BK58" s="251"/>
      <c r="BL58" s="251"/>
      <c r="BM58" s="251"/>
      <c r="BN58" s="251"/>
      <c r="BO58" s="251"/>
      <c r="BP58" s="251"/>
      <c r="BQ58" s="251"/>
      <c r="BR58" s="251"/>
      <c r="BS58" s="251"/>
      <c r="BT58" s="251"/>
      <c r="BU58" s="251"/>
      <c r="BV58" s="251"/>
      <c r="BW58" s="251"/>
      <c r="BX58" s="251"/>
      <c r="BZ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H59" s="251"/>
      <c r="BJ59" s="251"/>
      <c r="BK59" s="251"/>
      <c r="BL59" s="251"/>
      <c r="BM59" s="251"/>
      <c r="BN59" s="251"/>
      <c r="BO59" s="251"/>
      <c r="BP59" s="251"/>
      <c r="BQ59" s="251"/>
      <c r="BR59" s="251"/>
      <c r="BS59" s="251"/>
      <c r="BT59" s="251"/>
      <c r="BU59" s="251"/>
      <c r="BV59" s="251"/>
      <c r="BW59" s="251"/>
      <c r="BX59" s="251"/>
      <c r="BZ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H60" s="251"/>
      <c r="BJ60" s="251"/>
      <c r="BK60" s="251"/>
      <c r="BL60" s="251"/>
      <c r="BM60" s="251"/>
      <c r="BN60" s="251"/>
      <c r="BO60" s="251"/>
      <c r="BP60" s="251"/>
      <c r="BQ60" s="251"/>
      <c r="BR60" s="251"/>
      <c r="BS60" s="251"/>
      <c r="BT60" s="251"/>
      <c r="BU60" s="251"/>
      <c r="BV60" s="251"/>
      <c r="BW60" s="251"/>
      <c r="BX60" s="251"/>
      <c r="BZ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H61" s="251"/>
      <c r="BJ61" s="251"/>
      <c r="BK61" s="251"/>
      <c r="BL61" s="251"/>
      <c r="BM61" s="251"/>
      <c r="BN61" s="251"/>
      <c r="BO61" s="251"/>
      <c r="BP61" s="251"/>
      <c r="BQ61" s="251"/>
      <c r="BR61" s="251"/>
      <c r="BS61" s="251"/>
      <c r="BT61" s="251"/>
      <c r="BU61" s="251"/>
      <c r="BV61" s="251"/>
      <c r="BW61" s="251"/>
      <c r="BX61" s="251"/>
      <c r="BZ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H62" s="251"/>
      <c r="BJ62" s="251"/>
      <c r="BK62" s="251"/>
      <c r="BL62" s="251"/>
      <c r="BM62" s="251"/>
      <c r="BN62" s="251"/>
      <c r="BO62" s="251"/>
      <c r="BP62" s="251"/>
      <c r="BQ62" s="251"/>
      <c r="BR62" s="251"/>
      <c r="BS62" s="251"/>
      <c r="BT62" s="251"/>
      <c r="BU62" s="251"/>
      <c r="BV62" s="251"/>
      <c r="BW62" s="251"/>
      <c r="BX62" s="251"/>
      <c r="BZ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2410</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4"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4"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4"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4"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J57" s="251"/>
      <c r="BL57" s="251"/>
      <c r="BM57" s="251"/>
      <c r="BN57" s="251"/>
      <c r="BO57" s="251"/>
      <c r="BP57" s="251"/>
      <c r="BQ57" s="251"/>
      <c r="BR57" s="251"/>
      <c r="BS57" s="251"/>
      <c r="BT57" s="251"/>
      <c r="BU57" s="251"/>
      <c r="BV57" s="251"/>
      <c r="BW57" s="251"/>
      <c r="BX57" s="251"/>
      <c r="BY57" s="251"/>
      <c r="BZ57" s="251"/>
      <c r="CB57" s="254"/>
    </row>
    <row r="58" spans="2:84"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J58" s="251"/>
      <c r="BL58" s="251"/>
      <c r="BM58" s="251"/>
      <c r="BN58" s="251"/>
      <c r="BO58" s="251"/>
      <c r="BP58" s="251"/>
      <c r="BQ58" s="251"/>
      <c r="BR58" s="251"/>
      <c r="BS58" s="251"/>
      <c r="BT58" s="251"/>
      <c r="BU58" s="251"/>
      <c r="BV58" s="251"/>
      <c r="BW58" s="251"/>
      <c r="BX58" s="251"/>
      <c r="BY58" s="251"/>
      <c r="BZ58" s="251"/>
      <c r="CB58" s="254"/>
    </row>
    <row r="59" spans="2:84"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J59" s="251"/>
      <c r="BL59" s="251"/>
      <c r="BM59" s="251"/>
      <c r="BN59" s="251"/>
      <c r="BO59" s="251"/>
      <c r="BP59" s="251"/>
      <c r="BQ59" s="251"/>
      <c r="BR59" s="251"/>
      <c r="BS59" s="251"/>
      <c r="BT59" s="251"/>
      <c r="BU59" s="251"/>
      <c r="BV59" s="251"/>
      <c r="BW59" s="251"/>
      <c r="BX59" s="251"/>
      <c r="BY59" s="251"/>
      <c r="BZ59" s="251"/>
      <c r="CB59" s="254"/>
    </row>
    <row r="60" spans="2:84"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J60" s="251"/>
      <c r="BL60" s="251"/>
      <c r="BM60" s="251"/>
      <c r="BN60" s="251"/>
      <c r="BO60" s="251"/>
      <c r="BP60" s="251"/>
      <c r="BQ60" s="251"/>
      <c r="BR60" s="251"/>
      <c r="BS60" s="251"/>
      <c r="BT60" s="251"/>
      <c r="BU60" s="251"/>
      <c r="BV60" s="251"/>
      <c r="BW60" s="251"/>
      <c r="BX60" s="251"/>
      <c r="BY60" s="251"/>
      <c r="BZ60" s="251"/>
      <c r="CB60" s="254"/>
    </row>
    <row r="61" spans="2:84"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J61" s="251"/>
      <c r="BL61" s="251"/>
      <c r="BM61" s="251"/>
      <c r="BN61" s="251"/>
      <c r="BO61" s="251"/>
      <c r="BP61" s="251"/>
      <c r="BQ61" s="251"/>
      <c r="BR61" s="251"/>
      <c r="BS61" s="251"/>
      <c r="BT61" s="251"/>
      <c r="BU61" s="251"/>
      <c r="BV61" s="251"/>
      <c r="BW61" s="251"/>
      <c r="BX61" s="251"/>
      <c r="BY61" s="251"/>
      <c r="BZ61" s="251"/>
      <c r="CB61" s="254"/>
    </row>
    <row r="62" spans="2:84"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J62" s="251"/>
      <c r="BL62" s="251"/>
      <c r="BM62" s="251"/>
      <c r="BN62" s="251"/>
      <c r="BO62" s="251"/>
      <c r="BP62" s="251"/>
      <c r="BQ62" s="251"/>
      <c r="BR62" s="251"/>
      <c r="BS62" s="251"/>
      <c r="BT62" s="251"/>
      <c r="BU62" s="251"/>
      <c r="BV62" s="251"/>
      <c r="BW62" s="251"/>
      <c r="BX62" s="251"/>
      <c r="BY62" s="251"/>
      <c r="BZ62" s="251"/>
      <c r="CB62" s="254"/>
    </row>
    <row r="63" spans="2:84"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2411</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L57" s="251"/>
      <c r="BN57" s="251"/>
      <c r="BO57" s="251"/>
      <c r="BP57" s="251"/>
      <c r="BQ57" s="251"/>
      <c r="BR57" s="251"/>
      <c r="BS57" s="251"/>
      <c r="BT57" s="251"/>
      <c r="BU57" s="251"/>
      <c r="BV57" s="251"/>
      <c r="BW57" s="251"/>
      <c r="BX57" s="251"/>
      <c r="BY57" s="251"/>
      <c r="BZ57" s="251"/>
      <c r="CA57" s="251"/>
      <c r="CB57" s="251"/>
      <c r="CD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L58" s="251"/>
      <c r="BN58" s="251"/>
      <c r="BO58" s="251"/>
      <c r="BP58" s="251"/>
      <c r="BQ58" s="251"/>
      <c r="BR58" s="251"/>
      <c r="BS58" s="251"/>
      <c r="BT58" s="251"/>
      <c r="BU58" s="251"/>
      <c r="BV58" s="251"/>
      <c r="BW58" s="251"/>
      <c r="BX58" s="251"/>
      <c r="BY58" s="251"/>
      <c r="BZ58" s="251"/>
      <c r="CA58" s="251"/>
      <c r="CB58" s="251"/>
      <c r="CD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L59" s="251"/>
      <c r="BN59" s="251"/>
      <c r="BO59" s="251"/>
      <c r="BP59" s="251"/>
      <c r="BQ59" s="251"/>
      <c r="BR59" s="251"/>
      <c r="BS59" s="251"/>
      <c r="BT59" s="251"/>
      <c r="BU59" s="251"/>
      <c r="BV59" s="251"/>
      <c r="BW59" s="251"/>
      <c r="BX59" s="251"/>
      <c r="BY59" s="251"/>
      <c r="BZ59" s="251"/>
      <c r="CA59" s="251"/>
      <c r="CB59" s="251"/>
      <c r="CD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L60" s="251"/>
      <c r="BN60" s="251"/>
      <c r="BO60" s="251"/>
      <c r="BP60" s="251"/>
      <c r="BQ60" s="251"/>
      <c r="BR60" s="251"/>
      <c r="BS60" s="251"/>
      <c r="BT60" s="251"/>
      <c r="BU60" s="251"/>
      <c r="BV60" s="251"/>
      <c r="BW60" s="251"/>
      <c r="BX60" s="251"/>
      <c r="BY60" s="251"/>
      <c r="BZ60" s="251"/>
      <c r="CA60" s="251"/>
      <c r="CB60" s="251"/>
      <c r="CD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L61" s="251"/>
      <c r="BN61" s="251"/>
      <c r="BO61" s="251"/>
      <c r="BP61" s="251"/>
      <c r="BQ61" s="251"/>
      <c r="BR61" s="251"/>
      <c r="BS61" s="251"/>
      <c r="BT61" s="251"/>
      <c r="BU61" s="251"/>
      <c r="BV61" s="251"/>
      <c r="BW61" s="251"/>
      <c r="BX61" s="251"/>
      <c r="BY61" s="251"/>
      <c r="BZ61" s="251"/>
      <c r="CA61" s="251"/>
      <c r="CB61" s="251"/>
      <c r="CD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L62" s="251"/>
      <c r="BN62" s="251"/>
      <c r="BO62" s="251"/>
      <c r="BP62" s="251"/>
      <c r="BQ62" s="251"/>
      <c r="BR62" s="251"/>
      <c r="BS62" s="251"/>
      <c r="BT62" s="251"/>
      <c r="BU62" s="251"/>
      <c r="BV62" s="251"/>
      <c r="BW62" s="251"/>
      <c r="BX62" s="251"/>
      <c r="BY62" s="251"/>
      <c r="BZ62" s="251"/>
      <c r="CA62" s="251"/>
      <c r="CB62" s="251"/>
      <c r="CD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2" t="s">
        <v>2412</v>
      </c>
      <c r="O1" s="1142"/>
      <c r="P1" s="1142"/>
      <c r="Q1" s="1142"/>
      <c r="R1" s="1142"/>
      <c r="S1" s="1142"/>
      <c r="T1" s="1142"/>
      <c r="U1" s="1142"/>
      <c r="V1" s="1142"/>
      <c r="W1" s="1142"/>
      <c r="X1" s="1142"/>
      <c r="Y1" s="1142"/>
      <c r="Z1" s="1142"/>
      <c r="AA1" s="1142"/>
      <c r="AB1" s="1142"/>
      <c r="AC1" s="1142"/>
      <c r="AD1" s="1142"/>
      <c r="AE1" s="1142"/>
      <c r="AF1" s="989" t="s">
        <v>25</v>
      </c>
      <c r="AG1" s="989"/>
      <c r="AH1" s="989"/>
      <c r="AI1" s="990" t="str">
        <f>IF(G5="","",G5)</f>
        <v/>
      </c>
      <c r="AJ1" s="990"/>
      <c r="AK1" s="990"/>
      <c r="AL1" s="990"/>
      <c r="AM1" s="990"/>
      <c r="AN1" s="990"/>
      <c r="AO1" s="990"/>
      <c r="AP1" s="990"/>
      <c r="AQ1" s="255" t="s">
        <v>2416</v>
      </c>
      <c r="AS1" s="1178" t="str">
        <f>B9&amp;G9&amp;L9</f>
        <v/>
      </c>
      <c r="AT1" s="1179"/>
      <c r="AU1" s="1179"/>
      <c r="AV1" s="1179"/>
      <c r="AW1" s="1179"/>
      <c r="AX1" s="1179"/>
      <c r="AY1" s="1179"/>
      <c r="AZ1" s="1179"/>
      <c r="BA1" s="1179"/>
      <c r="BB1" s="1179"/>
      <c r="BC1" s="1179"/>
      <c r="BD1" s="1179"/>
      <c r="BE1" s="1180"/>
      <c r="BF1" s="1177" t="str">
        <f>IFERROR(VLOOKUP(Y5,【参考】数式用!$AJ$2:$AK$24,2,FALSE),"")</f>
        <v/>
      </c>
      <c r="BG1" s="1177"/>
      <c r="BH1" s="1177"/>
      <c r="BI1" s="1177"/>
      <c r="BJ1" s="1177"/>
      <c r="BK1" s="1177"/>
      <c r="BL1" s="1177"/>
      <c r="BM1" s="1177"/>
      <c r="BN1" s="1177"/>
      <c r="BO1" s="1177"/>
      <c r="BP1" s="1177"/>
      <c r="CE1" s="174" t="s">
        <v>2374</v>
      </c>
    </row>
    <row r="2" spans="1:88" s="175" customFormat="1" ht="19.5" customHeight="1" thickBot="1">
      <c r="C2" s="173"/>
      <c r="D2" s="173"/>
      <c r="E2" s="173"/>
      <c r="F2" s="173"/>
      <c r="G2" s="173"/>
      <c r="H2" s="173"/>
      <c r="I2" s="173"/>
      <c r="J2" s="173"/>
      <c r="K2" s="173"/>
      <c r="L2" s="173"/>
      <c r="M2" s="173"/>
      <c r="N2" s="1142"/>
      <c r="O2" s="1142"/>
      <c r="P2" s="1142"/>
      <c r="Q2" s="1142"/>
      <c r="R2" s="1142"/>
      <c r="S2" s="1142"/>
      <c r="T2" s="1142"/>
      <c r="U2" s="1142"/>
      <c r="V2" s="1142"/>
      <c r="W2" s="1142"/>
      <c r="X2" s="1142"/>
      <c r="Y2" s="1142"/>
      <c r="Z2" s="1142"/>
      <c r="AA2" s="1142"/>
      <c r="AB2" s="1142"/>
      <c r="AC2" s="1142"/>
      <c r="AD2" s="1142"/>
      <c r="AE2" s="1142"/>
      <c r="AF2" s="173"/>
      <c r="AG2" s="173"/>
      <c r="AH2" s="173"/>
      <c r="AI2" s="173"/>
      <c r="AJ2" s="173"/>
      <c r="AK2" s="173"/>
      <c r="AL2" s="173"/>
      <c r="AM2" s="173"/>
      <c r="AN2" s="173"/>
      <c r="AO2" s="173"/>
      <c r="AP2" s="173"/>
      <c r="AQ2" s="531"/>
      <c r="AR2" s="531"/>
      <c r="CE2" s="991" t="s">
        <v>2377</v>
      </c>
      <c r="CF2" s="991"/>
      <c r="CG2" s="991"/>
      <c r="CH2" s="991"/>
      <c r="CI2" s="992" t="str">
        <f>IF(AI1&lt;&gt;"",1,"")</f>
        <v/>
      </c>
      <c r="CJ2" s="993"/>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997" t="str">
        <f>IF(AND(L9="ベア加算",Q49="ベア加算"),1,"")</f>
        <v/>
      </c>
      <c r="CJ3" s="998"/>
    </row>
    <row r="4" spans="1:88" ht="25.5" customHeight="1">
      <c r="B4" s="1112" t="s">
        <v>2287</v>
      </c>
      <c r="C4" s="1112"/>
      <c r="D4" s="1112"/>
      <c r="E4" s="1112"/>
      <c r="F4" s="1112"/>
      <c r="G4" s="1112" t="s">
        <v>0</v>
      </c>
      <c r="H4" s="1112"/>
      <c r="I4" s="1112"/>
      <c r="J4" s="1113" t="s">
        <v>1</v>
      </c>
      <c r="K4" s="1113"/>
      <c r="L4" s="1113"/>
      <c r="M4" s="1113"/>
      <c r="N4" s="1113"/>
      <c r="O4" s="1113"/>
      <c r="P4" s="1114" t="s">
        <v>2157</v>
      </c>
      <c r="Q4" s="1115"/>
      <c r="R4" s="1115"/>
      <c r="S4" s="1116" t="s">
        <v>2</v>
      </c>
      <c r="T4" s="1117"/>
      <c r="U4" s="1117"/>
      <c r="V4" s="1117"/>
      <c r="W4" s="1117"/>
      <c r="X4" s="1117"/>
      <c r="Y4" s="1113" t="s">
        <v>3</v>
      </c>
      <c r="Z4" s="1113"/>
      <c r="AA4" s="1113"/>
      <c r="AB4" s="1113"/>
      <c r="AC4" s="1113"/>
      <c r="AD4" s="1113"/>
      <c r="AE4" s="1113" t="s">
        <v>2154</v>
      </c>
      <c r="AF4" s="1113"/>
      <c r="AG4" s="1113"/>
      <c r="AH4" s="1113"/>
      <c r="AI4" s="1113" t="s">
        <v>2155</v>
      </c>
      <c r="AJ4" s="1113"/>
      <c r="AK4" s="1113"/>
      <c r="AL4" s="1113"/>
      <c r="AM4" s="1113" t="s">
        <v>2153</v>
      </c>
      <c r="AN4" s="1113"/>
      <c r="AO4" s="1113"/>
      <c r="AP4" s="1113"/>
      <c r="AS4" s="183"/>
      <c r="AT4" s="1014" t="s">
        <v>2248</v>
      </c>
      <c r="AU4" s="1014" t="s">
        <v>2199</v>
      </c>
      <c r="AV4" s="1014" t="s">
        <v>2200</v>
      </c>
      <c r="AW4" s="1014" t="s">
        <v>2201</v>
      </c>
      <c r="AX4" s="1014" t="s">
        <v>2202</v>
      </c>
      <c r="AY4" s="1014" t="s">
        <v>2203</v>
      </c>
      <c r="AZ4" s="1014" t="s">
        <v>2247</v>
      </c>
      <c r="BA4" s="184"/>
      <c r="CE4" s="991" t="s">
        <v>2376</v>
      </c>
      <c r="CF4" s="991"/>
      <c r="CG4" s="991"/>
      <c r="CH4" s="991"/>
      <c r="CI4" s="999" t="str">
        <f>IF(OR(OR(G49="処遇加算Ⅰ",G49="処遇加算Ⅱ"),OR(AS48="処遇加算Ⅰ",AS48="処遇加算Ⅱ")),1,"")</f>
        <v/>
      </c>
      <c r="CJ4" s="1000"/>
    </row>
    <row r="5" spans="1:88" ht="33" customHeight="1">
      <c r="B5" s="1127"/>
      <c r="C5" s="1127"/>
      <c r="D5" s="1127"/>
      <c r="E5" s="1127"/>
      <c r="F5" s="1127"/>
      <c r="G5" s="1128"/>
      <c r="H5" s="1128"/>
      <c r="I5" s="1128"/>
      <c r="J5" s="1129"/>
      <c r="K5" s="1129"/>
      <c r="L5" s="1129"/>
      <c r="M5" s="1130"/>
      <c r="N5" s="1130"/>
      <c r="O5" s="1130"/>
      <c r="P5" s="1131" t="str">
        <f>IF(Y5="","",IFERROR(INDEX(【参考】数式用3!$G$3:$I$451,MATCH(M5,【参考】数式用3!$F$3:$F$451,0),MATCH(VLOOKUP(Y5,【参考】数式用3!$J$2:$K$26,2,FALSE),【参考】数式用3!$G$2:$I$2,0)),10))</f>
        <v/>
      </c>
      <c r="Q5" s="1132"/>
      <c r="R5" s="1132"/>
      <c r="S5" s="1133"/>
      <c r="T5" s="1134"/>
      <c r="U5" s="1134"/>
      <c r="V5" s="1134"/>
      <c r="W5" s="1134"/>
      <c r="X5" s="1135"/>
      <c r="Y5" s="1149"/>
      <c r="Z5" s="1149"/>
      <c r="AA5" s="1149"/>
      <c r="AB5" s="1149"/>
      <c r="AC5" s="1149"/>
      <c r="AD5" s="1149"/>
      <c r="AE5" s="1155"/>
      <c r="AF5" s="1156"/>
      <c r="AG5" s="1156"/>
      <c r="AH5" s="1157"/>
      <c r="AI5" s="1155"/>
      <c r="AJ5" s="1156"/>
      <c r="AK5" s="1156"/>
      <c r="AL5" s="1157"/>
      <c r="AM5" s="1158">
        <f>AE5-AI5</f>
        <v>0</v>
      </c>
      <c r="AN5" s="1159"/>
      <c r="AO5" s="1159"/>
      <c r="AP5" s="1160"/>
      <c r="AS5" s="183"/>
      <c r="AT5" s="1014"/>
      <c r="AU5" s="1014"/>
      <c r="AV5" s="1014"/>
      <c r="AW5" s="1014"/>
      <c r="AX5" s="1014"/>
      <c r="AY5" s="1014"/>
      <c r="AZ5" s="1014"/>
      <c r="BA5" s="184"/>
      <c r="CE5" s="991" t="s">
        <v>2370</v>
      </c>
      <c r="CF5" s="991"/>
      <c r="CG5" s="991"/>
      <c r="CH5" s="991"/>
      <c r="CI5" s="999" t="str">
        <f>IF(OR(G49="処遇加算Ⅰ",AS48="処遇加算Ⅰ"),1,"")</f>
        <v/>
      </c>
      <c r="CJ5" s="100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4"/>
      <c r="AU6" s="1014"/>
      <c r="AV6" s="1014"/>
      <c r="AW6" s="1014"/>
      <c r="AX6" s="1014"/>
      <c r="AY6" s="1014"/>
      <c r="AZ6" s="1014"/>
      <c r="BA6" s="184"/>
      <c r="CE6" s="991" t="s">
        <v>2373</v>
      </c>
      <c r="CF6" s="991"/>
      <c r="CG6" s="991"/>
      <c r="CH6" s="991"/>
      <c r="CI6" s="99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100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4"/>
      <c r="AU7" s="1014"/>
      <c r="AV7" s="1014"/>
      <c r="AW7" s="1014"/>
      <c r="AX7" s="1014"/>
      <c r="AY7" s="1014"/>
      <c r="AZ7" s="1014"/>
      <c r="BA7" s="184"/>
      <c r="CE7" s="1013" t="s">
        <v>2372</v>
      </c>
      <c r="CF7" s="1013"/>
      <c r="CG7" s="1013"/>
      <c r="CH7" s="1013"/>
      <c r="CI7" s="999" t="str">
        <f>IF(AND(AH62=1,AD41=""),1,"")</f>
        <v/>
      </c>
      <c r="CJ7" s="100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1026" t="s">
        <v>12</v>
      </c>
      <c r="U8" s="1027"/>
      <c r="V8" s="1136" t="str">
        <f>IFERROR(IF(VLOOKUP(AS1,【参考】数式用2!E6:L23,3,FALSE)="","",VLOOKUP(AS1,【参考】数式用2!E6:L23,3,FALSE)),"")</f>
        <v/>
      </c>
      <c r="W8" s="1137"/>
      <c r="X8" s="1137"/>
      <c r="Y8" s="1137"/>
      <c r="Z8" s="1138"/>
      <c r="AA8" s="1151" t="str">
        <f>IFERROR(VLOOKUP(AS1,【参考】数式用2!E6:L23,4,FALSE),"")</f>
        <v/>
      </c>
      <c r="AB8" s="1151"/>
      <c r="AC8" s="1151"/>
      <c r="AD8" s="1151"/>
      <c r="AE8" s="1151"/>
      <c r="AF8" s="1151"/>
      <c r="AG8" s="1151"/>
      <c r="AH8" s="1151"/>
      <c r="AI8" s="1151"/>
      <c r="AJ8" s="1151"/>
      <c r="AK8" s="1151"/>
      <c r="AL8" s="1151"/>
      <c r="AM8" s="1151"/>
      <c r="AN8" s="1151"/>
      <c r="AO8" s="1151"/>
      <c r="AP8" s="1152"/>
      <c r="AS8" s="183"/>
      <c r="AT8" s="995" t="str">
        <f>IF(L9="ベア加算","",IF(OR(V8="新加算Ⅰ",V8="新加算Ⅱ",V8="新加算Ⅲ",V8="新加算Ⅳ"),"○",""))</f>
        <v/>
      </c>
      <c r="AU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5"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5" t="str">
        <f>IF(OR(V8="新加算Ⅰ",V8="新加算Ⅱ",V8="新加算Ⅲ",V8="新加算Ⅴ(１)",V8="新加算Ⅴ(３)",V8="新加算Ⅴ(８)"),"○","")</f>
        <v/>
      </c>
      <c r="AX8" s="995" t="str">
        <f>IF(OR(V8="新加算Ⅰ",V8="新加算Ⅱ",V8="新加算Ⅴ(１)",V8="新加算Ⅴ(２)",V8="新加算Ⅴ(３)",V8="新加算Ⅴ(４)",V8="新加算Ⅴ(５)",V8="新加算Ⅴ(６)",V8="新加算Ⅴ(７)",V8="新加算Ⅴ(９)",V8="新加算Ⅴ(10)",V8="新加算Ⅴ(12)"),"○","")</f>
        <v/>
      </c>
      <c r="AY8" s="995" t="str">
        <f>IF(OR(V8="新加算Ⅰ",V8="新加算Ⅴ(１)",V8="新加算Ⅴ(２)",V8="新加算Ⅴ(５)",V8="新加算Ⅴ(７)",V8="新加算Ⅴ(10)"),"○","")</f>
        <v/>
      </c>
      <c r="AZ8" s="995" t="str">
        <f>IF(OR(V8="新加算Ⅰ",V8="新加算Ⅱ",V8="新加算Ⅴ(１)",V8="新加算Ⅴ(２)",V8="新加算Ⅴ(３)",V8="新加算Ⅴ(４)",V8="新加算Ⅴ(５)",V8="新加算Ⅴ(６)",V8="新加算Ⅴ(７)",V8="新加算Ⅴ(９)",V8="新加算Ⅴ(10)",V8="新加算Ⅴ(12)"),"○","")</f>
        <v/>
      </c>
      <c r="BA8" s="184"/>
      <c r="CE8" s="1013" t="s">
        <v>2372</v>
      </c>
      <c r="CF8" s="1013"/>
      <c r="CG8" s="1013"/>
      <c r="CH8" s="1013"/>
      <c r="CI8" s="999" t="str">
        <f>IF(AND(AP62=1,AL41=""),1,"")</f>
        <v/>
      </c>
      <c r="CJ8" s="1000"/>
    </row>
    <row r="9" spans="1:88" ht="26.25" customHeight="1">
      <c r="B9" s="1097"/>
      <c r="C9" s="1098"/>
      <c r="D9" s="1098"/>
      <c r="E9" s="1098"/>
      <c r="F9" s="1099"/>
      <c r="G9" s="1100"/>
      <c r="H9" s="1101"/>
      <c r="I9" s="1101"/>
      <c r="J9" s="1101"/>
      <c r="K9" s="1102"/>
      <c r="L9" s="1103"/>
      <c r="M9" s="1104"/>
      <c r="N9" s="1104"/>
      <c r="O9" s="1104"/>
      <c r="P9" s="1105"/>
      <c r="Q9" s="1092" t="s">
        <v>2195</v>
      </c>
      <c r="R9" s="1093"/>
      <c r="S9" s="1093"/>
      <c r="T9" s="1026"/>
      <c r="U9" s="1027"/>
      <c r="V9" s="1139" t="str">
        <f>IFERROR(VLOOKUP(Y5,【参考】数式用!$A$5:$AB$27,MATCH(V8,【参考】数式用!$B$4:$AB$4,0)+1,FALSE),"")</f>
        <v/>
      </c>
      <c r="W9" s="1140"/>
      <c r="X9" s="1140"/>
      <c r="Y9" s="1140"/>
      <c r="Z9" s="1141"/>
      <c r="AA9" s="1153"/>
      <c r="AB9" s="1153"/>
      <c r="AC9" s="1153"/>
      <c r="AD9" s="1153"/>
      <c r="AE9" s="1153"/>
      <c r="AF9" s="1153"/>
      <c r="AG9" s="1153"/>
      <c r="AH9" s="1153"/>
      <c r="AI9" s="1153"/>
      <c r="AJ9" s="1153"/>
      <c r="AK9" s="1153"/>
      <c r="AL9" s="1153"/>
      <c r="AM9" s="1153"/>
      <c r="AN9" s="1153"/>
      <c r="AO9" s="1153"/>
      <c r="AP9" s="1154"/>
      <c r="AS9" s="183"/>
      <c r="AT9" s="996"/>
      <c r="AU9" s="996"/>
      <c r="AV9" s="996"/>
      <c r="AW9" s="996"/>
      <c r="AX9" s="996"/>
      <c r="AY9" s="996"/>
      <c r="AZ9" s="996"/>
      <c r="BA9" s="184"/>
      <c r="CE9" s="991" t="s">
        <v>2372</v>
      </c>
      <c r="CF9" s="991"/>
      <c r="CG9" s="991"/>
      <c r="CH9" s="991"/>
      <c r="CI9" s="999" t="str">
        <f>IF(OR(AH62=1,AP62=1),1,"")</f>
        <v/>
      </c>
      <c r="CJ9" s="100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021">
        <f>SUM(B10,G10,L10)</f>
        <v>0</v>
      </c>
      <c r="R10" s="1022"/>
      <c r="S10" s="1022"/>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99">
        <f>IF(OR(AH63=1,AP63=1),1,0)</f>
        <v>0</v>
      </c>
      <c r="CJ10" s="1000"/>
    </row>
    <row r="11" spans="1:88" s="194" customFormat="1" ht="20.25" customHeight="1" thickBot="1">
      <c r="B11" s="1109"/>
      <c r="C11" s="1110"/>
      <c r="D11" s="1110"/>
      <c r="E11" s="1110"/>
      <c r="F11" s="1111"/>
      <c r="G11" s="1109"/>
      <c r="H11" s="1110"/>
      <c r="I11" s="1110"/>
      <c r="J11" s="1110"/>
      <c r="K11" s="1111"/>
      <c r="L11" s="1109"/>
      <c r="M11" s="1110"/>
      <c r="N11" s="1110"/>
      <c r="O11" s="1110"/>
      <c r="P11" s="1111"/>
      <c r="Q11" s="1021"/>
      <c r="R11" s="1022"/>
      <c r="S11" s="1022"/>
      <c r="T11" s="1028"/>
      <c r="U11" s="1027"/>
      <c r="V11" s="1126" t="str">
        <f>IFERROR(IF(VLOOKUP(AS1,【参考】数式用2!E6:L23,5,FALSE)="","",VLOOKUP(AS1,【参考】数式用2!E6:L23,5,FALSE)),"")</f>
        <v/>
      </c>
      <c r="W11" s="1126"/>
      <c r="X11" s="1126"/>
      <c r="Y11" s="1126"/>
      <c r="Z11" s="1126"/>
      <c r="AA11" s="1151" t="str">
        <f>IFERROR(VLOOKUP(AS1,【参考】数式用2!E6:L23,6,FALSE),"")</f>
        <v/>
      </c>
      <c r="AB11" s="1151"/>
      <c r="AC11" s="1151"/>
      <c r="AD11" s="1151"/>
      <c r="AE11" s="1151"/>
      <c r="AF11" s="1151"/>
      <c r="AG11" s="1151"/>
      <c r="AH11" s="1151"/>
      <c r="AI11" s="1151"/>
      <c r="AJ11" s="1151"/>
      <c r="AK11" s="1151"/>
      <c r="AL11" s="1151"/>
      <c r="AM11" s="1151"/>
      <c r="AN11" s="1151"/>
      <c r="AO11" s="1151"/>
      <c r="AP11" s="1152"/>
      <c r="AS11" s="199"/>
      <c r="AT11" s="995" t="str">
        <f>IF(L9="ベア加算","",IF(OR(V11="新加算Ⅰ",V11="新加算Ⅱ",V11="新加算Ⅲ",V11="新加算Ⅳ"),"○",""))</f>
        <v/>
      </c>
      <c r="AU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5"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5" t="str">
        <f>IF(OR(V11="新加算Ⅰ",V11="新加算Ⅱ",V11="新加算Ⅲ",V11="新加算Ⅴ(１)",V11="新加算Ⅴ(３)",V11="新加算Ⅴ(８)"),"○","")</f>
        <v/>
      </c>
      <c r="AX11" s="995" t="str">
        <f>IF(OR(V11="新加算Ⅰ",V11="新加算Ⅱ",V11="新加算Ⅴ(１)",V11="新加算Ⅴ(２)",V11="新加算Ⅴ(３)",V11="新加算Ⅴ(４)",V11="新加算Ⅴ(５)",V11="新加算Ⅴ(６)",V11="新加算Ⅴ(７)",V11="新加算Ⅴ(９)",V11="新加算Ⅴ(10)",V11="新加算Ⅴ(12)"),"○","")</f>
        <v/>
      </c>
      <c r="AY11" s="995" t="str">
        <f>IF(OR(V11="新加算Ⅰ",V11="新加算Ⅴ(１)",V11="新加算Ⅴ(２)",V11="新加算Ⅴ(５)",V11="新加算Ⅴ(７)",V11="新加算Ⅴ(10)"),"○","")</f>
        <v/>
      </c>
      <c r="AZ11" s="995"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5"/>
      <c r="D12" s="1125"/>
      <c r="E12" s="1125"/>
      <c r="F12" s="1125"/>
      <c r="G12" s="1125"/>
      <c r="H12" s="1125"/>
      <c r="I12" s="1125"/>
      <c r="J12" s="1125"/>
      <c r="K12" s="1125"/>
      <c r="L12" s="1125"/>
      <c r="M12" s="1125"/>
      <c r="N12" s="1125"/>
      <c r="O12" s="1125"/>
      <c r="P12" s="1125"/>
      <c r="Q12" s="1125"/>
      <c r="R12" s="1125"/>
      <c r="S12" s="1125"/>
      <c r="T12" s="1028"/>
      <c r="U12" s="1027"/>
      <c r="V12" s="1145" t="str">
        <f>IFERROR(VLOOKUP(Y5,【参考】数式用!$A$5:$AB$27,MATCH(V11,【参考】数式用!$B$4:$AB$4,0)+1,FALSE),"")</f>
        <v/>
      </c>
      <c r="W12" s="1145"/>
      <c r="X12" s="1145"/>
      <c r="Y12" s="1145"/>
      <c r="Z12" s="1145"/>
      <c r="AA12" s="1153"/>
      <c r="AB12" s="1153"/>
      <c r="AC12" s="1153"/>
      <c r="AD12" s="1153"/>
      <c r="AE12" s="1153"/>
      <c r="AF12" s="1153"/>
      <c r="AG12" s="1153"/>
      <c r="AH12" s="1153"/>
      <c r="AI12" s="1153"/>
      <c r="AJ12" s="1153"/>
      <c r="AK12" s="1153"/>
      <c r="AL12" s="1153"/>
      <c r="AM12" s="1153"/>
      <c r="AN12" s="1153"/>
      <c r="AO12" s="1153"/>
      <c r="AP12" s="1154"/>
      <c r="AS12" s="183"/>
      <c r="AT12" s="996"/>
      <c r="AU12" s="996"/>
      <c r="AV12" s="996"/>
      <c r="AW12" s="996"/>
      <c r="AX12" s="996"/>
      <c r="AY12" s="996"/>
      <c r="AZ12" s="996"/>
      <c r="BA12" s="184"/>
    </row>
    <row r="13" spans="1:88" ht="12" customHeight="1">
      <c r="A13" s="178"/>
      <c r="B13" s="1063" t="s">
        <v>2282</v>
      </c>
      <c r="C13" s="1064"/>
      <c r="D13" s="1064"/>
      <c r="E13" s="1064"/>
      <c r="F13" s="1064"/>
      <c r="G13" s="1064"/>
      <c r="H13" s="1064"/>
      <c r="I13" s="1064"/>
      <c r="J13" s="1064"/>
      <c r="K13" s="1064"/>
      <c r="L13" s="1064"/>
      <c r="M13" s="1064"/>
      <c r="N13" s="1064"/>
      <c r="O13" s="1064"/>
      <c r="P13" s="1064"/>
      <c r="Q13" s="1064"/>
      <c r="R13" s="1064"/>
      <c r="S13" s="106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6"/>
      <c r="C14" s="1067"/>
      <c r="D14" s="1067"/>
      <c r="E14" s="1067"/>
      <c r="F14" s="1067"/>
      <c r="G14" s="1067"/>
      <c r="H14" s="1067"/>
      <c r="I14" s="1067"/>
      <c r="J14" s="1067"/>
      <c r="K14" s="1067"/>
      <c r="L14" s="1067"/>
      <c r="M14" s="1067"/>
      <c r="N14" s="1067"/>
      <c r="O14" s="1067"/>
      <c r="P14" s="1067"/>
      <c r="Q14" s="1067"/>
      <c r="R14" s="1067"/>
      <c r="S14" s="1068"/>
      <c r="U14" s="528"/>
      <c r="V14" s="1126" t="str">
        <f>IFERROR(IF(VLOOKUP(AS1,【参考】数式用2!E6:L23,7,FALSE)="","",VLOOKUP(AS1,【参考】数式用2!E6:L23,7,FALSE)),"")</f>
        <v/>
      </c>
      <c r="W14" s="1126"/>
      <c r="X14" s="1126"/>
      <c r="Y14" s="1126"/>
      <c r="Z14" s="1126"/>
      <c r="AA14" s="1161" t="str">
        <f>IFERROR(VLOOKUP(AS1,【参考】数式用2!E6:L23,8,FALSE),"")</f>
        <v/>
      </c>
      <c r="AB14" s="1151"/>
      <c r="AC14" s="1151"/>
      <c r="AD14" s="1151"/>
      <c r="AE14" s="1151"/>
      <c r="AF14" s="1151"/>
      <c r="AG14" s="1151"/>
      <c r="AH14" s="1151"/>
      <c r="AI14" s="1151"/>
      <c r="AJ14" s="1151"/>
      <c r="AK14" s="1151"/>
      <c r="AL14" s="1151"/>
      <c r="AM14" s="1151"/>
      <c r="AN14" s="1151"/>
      <c r="AO14" s="1151"/>
      <c r="AP14" s="1152"/>
      <c r="AS14" s="183"/>
      <c r="AT14" s="995" t="str">
        <f>IF(L9="ベア加算","",IF(OR(V14="新加算Ⅰ",V14="新加算Ⅱ",V14="新加算Ⅲ",V14="新加算Ⅳ"),"○",""))</f>
        <v/>
      </c>
      <c r="AU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5"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5" t="str">
        <f>IF(OR(V14="新加算Ⅰ",V14="新加算Ⅱ",V14="新加算Ⅲ",V14="新加算Ⅴ(１)",V14="新加算Ⅴ(３)",V14="新加算Ⅴ(８)"),"○","")</f>
        <v/>
      </c>
      <c r="AX14" s="995" t="str">
        <f>IF(OR(V14="新加算Ⅰ",V14="新加算Ⅱ",V14="新加算Ⅴ(１)",V14="新加算Ⅴ(２)",V14="新加算Ⅴ(３)",V14="新加算Ⅴ(４)",V14="新加算Ⅴ(５)",V14="新加算Ⅴ(６)",V14="新加算Ⅴ(７)",V14="新加算Ⅴ(９)",V14="新加算Ⅴ(10)",V14="新加算Ⅴ(12)"),"○","")</f>
        <v/>
      </c>
      <c r="AY14" s="995" t="str">
        <f>IF(OR(V14="新加算Ⅰ",V14="新加算Ⅴ(１)",V14="新加算Ⅴ(２)",V14="新加算Ⅴ(５)",V14="新加算Ⅴ(７)",V14="新加算Ⅴ(10)"),"○","")</f>
        <v/>
      </c>
      <c r="AZ14" s="995"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4" t="s">
        <v>2276</v>
      </c>
      <c r="C15" s="1055"/>
      <c r="D15" s="147">
        <v>6</v>
      </c>
      <c r="E15" s="530" t="s">
        <v>2277</v>
      </c>
      <c r="F15" s="147">
        <v>4</v>
      </c>
      <c r="G15" s="530" t="s">
        <v>2278</v>
      </c>
      <c r="H15" s="1056" t="s">
        <v>2279</v>
      </c>
      <c r="I15" s="1056"/>
      <c r="J15" s="1069"/>
      <c r="K15" s="147">
        <v>7</v>
      </c>
      <c r="L15" s="530" t="s">
        <v>2277</v>
      </c>
      <c r="M15" s="147">
        <v>3</v>
      </c>
      <c r="N15" s="530" t="s">
        <v>2278</v>
      </c>
      <c r="O15" s="530" t="s">
        <v>2280</v>
      </c>
      <c r="P15" s="204">
        <f>(K15*12+M15)-(D15*12+F15)+1</f>
        <v>12</v>
      </c>
      <c r="Q15" s="1056" t="s">
        <v>2281</v>
      </c>
      <c r="R15" s="1056"/>
      <c r="S15" s="205" t="s">
        <v>70</v>
      </c>
      <c r="U15" s="528"/>
      <c r="V15" s="1057" t="str">
        <f>IFERROR(VLOOKUP(Y5,【参考】数式用!$A$5:$AB$27,MATCH(V14,【参考】数式用!$B$4:$AB$4,0)+1,FALSE),"")</f>
        <v/>
      </c>
      <c r="W15" s="1058"/>
      <c r="X15" s="1058"/>
      <c r="Y15" s="1058"/>
      <c r="Z15" s="1059"/>
      <c r="AA15" s="1146"/>
      <c r="AB15" s="1147"/>
      <c r="AC15" s="1147"/>
      <c r="AD15" s="1147"/>
      <c r="AE15" s="1147"/>
      <c r="AF15" s="1147"/>
      <c r="AG15" s="1147"/>
      <c r="AH15" s="1147"/>
      <c r="AI15" s="1147"/>
      <c r="AJ15" s="1147"/>
      <c r="AK15" s="1147"/>
      <c r="AL15" s="1147"/>
      <c r="AM15" s="1147"/>
      <c r="AN15" s="1147"/>
      <c r="AO15" s="1147"/>
      <c r="AP15" s="1162"/>
      <c r="AS15" s="183"/>
      <c r="AT15" s="1001"/>
      <c r="AU15" s="1001"/>
      <c r="AV15" s="1001"/>
      <c r="AW15" s="1001"/>
      <c r="AX15" s="1001"/>
      <c r="AY15" s="1001"/>
      <c r="AZ15" s="1001"/>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60"/>
      <c r="W16" s="1061"/>
      <c r="X16" s="1061"/>
      <c r="Y16" s="1061"/>
      <c r="Z16" s="1062"/>
      <c r="AA16" s="1163"/>
      <c r="AB16" s="1164"/>
      <c r="AC16" s="1164"/>
      <c r="AD16" s="1164"/>
      <c r="AE16" s="1164"/>
      <c r="AF16" s="1164"/>
      <c r="AG16" s="1164"/>
      <c r="AH16" s="1164"/>
      <c r="AI16" s="1164"/>
      <c r="AJ16" s="1164"/>
      <c r="AK16" s="1164"/>
      <c r="AL16" s="1164"/>
      <c r="AM16" s="1164"/>
      <c r="AN16" s="1164"/>
      <c r="AO16" s="1164"/>
      <c r="AP16" s="1165"/>
      <c r="AS16" s="183"/>
      <c r="AT16" s="996"/>
      <c r="AU16" s="996"/>
      <c r="AV16" s="996"/>
      <c r="AW16" s="996"/>
      <c r="AX16" s="996"/>
      <c r="AY16" s="996"/>
      <c r="AZ16" s="996"/>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6" t="s">
        <v>2206</v>
      </c>
      <c r="C18" s="1016"/>
      <c r="D18" s="1016"/>
      <c r="E18" s="1016"/>
      <c r="F18" s="1016"/>
      <c r="G18" s="1016"/>
      <c r="H18" s="1016"/>
      <c r="I18" s="1016"/>
      <c r="J18" s="1016"/>
      <c r="K18" s="1016"/>
      <c r="L18" s="1016"/>
      <c r="M18" s="1016"/>
      <c r="N18" s="1016"/>
      <c r="O18" s="1016"/>
      <c r="P18" s="1016"/>
      <c r="Q18" s="1016"/>
      <c r="R18" s="1016"/>
      <c r="S18" s="1016"/>
      <c r="AI18" s="216"/>
      <c r="AJ18" s="216"/>
      <c r="AK18" s="216"/>
      <c r="AL18" s="216"/>
      <c r="AM18" s="216"/>
      <c r="AN18" s="216"/>
      <c r="AO18" s="216"/>
      <c r="AP18" s="216"/>
      <c r="AQ18" s="216"/>
    </row>
    <row r="19" spans="2:60" ht="6" customHeight="1" thickBot="1">
      <c r="B19" s="1016"/>
      <c r="C19" s="1016"/>
      <c r="D19" s="1016"/>
      <c r="E19" s="1016"/>
      <c r="F19" s="1016"/>
      <c r="G19" s="1016"/>
      <c r="H19" s="1016"/>
      <c r="I19" s="1016"/>
      <c r="J19" s="1016"/>
      <c r="K19" s="1016"/>
      <c r="L19" s="1016"/>
      <c r="M19" s="1016"/>
      <c r="N19" s="1016"/>
      <c r="O19" s="1016"/>
      <c r="P19" s="1016"/>
      <c r="Q19" s="1016"/>
      <c r="R19" s="1016"/>
      <c r="S19" s="1016"/>
      <c r="AI19" s="216"/>
      <c r="AJ19" s="216"/>
      <c r="AK19" s="216"/>
      <c r="AL19" s="216"/>
      <c r="AM19" s="216"/>
      <c r="AN19" s="216"/>
      <c r="AO19" s="216"/>
      <c r="AP19" s="216"/>
      <c r="AQ19" s="216"/>
    </row>
    <row r="20" spans="2:60" ht="12.95" customHeight="1">
      <c r="B20" s="1077"/>
      <c r="C20" s="1077"/>
      <c r="D20" s="1077"/>
      <c r="E20" s="1077"/>
      <c r="F20" s="1077"/>
      <c r="G20" s="1077"/>
      <c r="H20" s="1077"/>
      <c r="I20" s="1077"/>
      <c r="J20" s="1077"/>
      <c r="K20" s="1077"/>
      <c r="L20" s="1077"/>
      <c r="M20" s="1077"/>
      <c r="N20" s="1077"/>
      <c r="O20" s="1077"/>
      <c r="P20" s="1077"/>
      <c r="Q20" s="1077"/>
      <c r="R20" s="1077"/>
      <c r="S20" s="1077"/>
      <c r="T20" s="217"/>
      <c r="U20" s="178"/>
      <c r="V20" s="994" t="s">
        <v>239</v>
      </c>
      <c r="W20" s="994"/>
      <c r="X20" s="994"/>
      <c r="Y20" s="994"/>
      <c r="Z20" s="994"/>
      <c r="AA20" s="191"/>
      <c r="AB20" s="191"/>
      <c r="AC20" s="994" t="str">
        <f>IF(F15=4,"R6.4～R6.5",IF(F15=5,"R6.5",""))</f>
        <v>R6.4～R6.5</v>
      </c>
      <c r="AD20" s="994"/>
      <c r="AE20" s="994"/>
      <c r="AF20" s="994"/>
      <c r="AG20" s="994"/>
      <c r="AH20" s="994"/>
      <c r="AI20" s="191"/>
      <c r="AJ20" s="191"/>
      <c r="AK20" s="994" t="str">
        <f>IF(OR(F15=4,F15=5),"R6.6","R"&amp;D15&amp;"."&amp;F15)&amp;"～R"&amp;K15&amp;"."&amp;M15</f>
        <v>R6.6～R7.3</v>
      </c>
      <c r="AL20" s="994"/>
      <c r="AM20" s="994"/>
      <c r="AN20" s="994"/>
      <c r="AO20" s="994"/>
      <c r="AP20" s="994"/>
      <c r="AS20" s="1002" t="str">
        <f>IFERROR(VLOOKUP(AS1,【参考】数式用2!E6:S23,9,FALSE),"")</f>
        <v/>
      </c>
      <c r="AT20" s="1003"/>
      <c r="AU20" s="1003"/>
      <c r="AV20" s="1003"/>
      <c r="AW20" s="1003"/>
      <c r="AX20" s="1003"/>
      <c r="AY20" s="1003"/>
      <c r="AZ20" s="1003"/>
      <c r="BA20" s="1003"/>
      <c r="BB20" s="1003"/>
      <c r="BC20" s="1003"/>
      <c r="BD20" s="1003"/>
      <c r="BE20" s="1003"/>
      <c r="BF20" s="1003"/>
      <c r="BG20" s="1003"/>
      <c r="BH20" s="1004"/>
    </row>
    <row r="21" spans="2:60" ht="17.100000000000001" customHeight="1">
      <c r="B21" s="1037" t="s">
        <v>2289</v>
      </c>
      <c r="C21" s="1038"/>
      <c r="D21" s="1038"/>
      <c r="E21" s="1038"/>
      <c r="F21" s="1039"/>
      <c r="G21" s="1119" t="s">
        <v>240</v>
      </c>
      <c r="H21" s="1120"/>
      <c r="I21" s="1120"/>
      <c r="J21" s="1120"/>
      <c r="K21" s="1120"/>
      <c r="L21" s="1120"/>
      <c r="M21" s="1120"/>
      <c r="N21" s="1120"/>
      <c r="O21" s="1120"/>
      <c r="P21" s="1120"/>
      <c r="Q21" s="1120"/>
      <c r="R21" s="1120"/>
      <c r="S21" s="1120"/>
      <c r="T21" s="1121"/>
      <c r="U21" s="218"/>
      <c r="V21" s="526" t="str">
        <f>IFERROR(IF(L9="ベア加算","✓",""),"")</f>
        <v/>
      </c>
      <c r="W21" s="1011" t="s">
        <v>14</v>
      </c>
      <c r="X21" s="1011"/>
      <c r="Y21" s="1011"/>
      <c r="Z21" s="1011"/>
      <c r="AA21" s="1026" t="s">
        <v>12</v>
      </c>
      <c r="AB21" s="1027"/>
      <c r="AC21" s="220"/>
      <c r="AD21" s="1118" t="s">
        <v>14</v>
      </c>
      <c r="AE21" s="1118"/>
      <c r="AF21" s="1118"/>
      <c r="AG21" s="1118"/>
      <c r="AH21" s="1118"/>
      <c r="AI21" s="1026" t="s">
        <v>12</v>
      </c>
      <c r="AJ21" s="1027"/>
      <c r="AK21" s="221"/>
      <c r="AL21" s="1118" t="s">
        <v>14</v>
      </c>
      <c r="AM21" s="1118"/>
      <c r="AN21" s="1118"/>
      <c r="AO21" s="1118"/>
      <c r="AP21" s="1118"/>
      <c r="AS21" s="1005"/>
      <c r="AT21" s="1006"/>
      <c r="AU21" s="1006"/>
      <c r="AV21" s="1006"/>
      <c r="AW21" s="1006"/>
      <c r="AX21" s="1006"/>
      <c r="AY21" s="1006"/>
      <c r="AZ21" s="1006"/>
      <c r="BA21" s="1006"/>
      <c r="BB21" s="1006"/>
      <c r="BC21" s="1006"/>
      <c r="BD21" s="1006"/>
      <c r="BE21" s="1006"/>
      <c r="BF21" s="1006"/>
      <c r="BG21" s="1006"/>
      <c r="BH21" s="1007"/>
    </row>
    <row r="22" spans="2:60" ht="17.100000000000001" customHeight="1" thickBot="1">
      <c r="B22" s="1043"/>
      <c r="C22" s="1044"/>
      <c r="D22" s="1044"/>
      <c r="E22" s="1044"/>
      <c r="F22" s="1045"/>
      <c r="G22" s="1122"/>
      <c r="H22" s="1123"/>
      <c r="I22" s="1123"/>
      <c r="J22" s="1123"/>
      <c r="K22" s="1123"/>
      <c r="L22" s="1123"/>
      <c r="M22" s="1123"/>
      <c r="N22" s="1123"/>
      <c r="O22" s="1123"/>
      <c r="P22" s="1123"/>
      <c r="Q22" s="1123"/>
      <c r="R22" s="1123"/>
      <c r="S22" s="1123"/>
      <c r="T22" s="1124"/>
      <c r="U22" s="218"/>
      <c r="V22" s="222" t="str">
        <f>IFERROR(IF(L9="ベア加算なし","✓",""),"")</f>
        <v/>
      </c>
      <c r="W22" s="1033" t="s">
        <v>15</v>
      </c>
      <c r="X22" s="1011"/>
      <c r="Y22" s="1034"/>
      <c r="Z22" s="1035"/>
      <c r="AA22" s="1026"/>
      <c r="AB22" s="1027"/>
      <c r="AC22" s="220"/>
      <c r="AD22" s="1011" t="s">
        <v>15</v>
      </c>
      <c r="AE22" s="1011"/>
      <c r="AF22" s="1011"/>
      <c r="AG22" s="1011"/>
      <c r="AH22" s="1011"/>
      <c r="AI22" s="1026"/>
      <c r="AJ22" s="1027"/>
      <c r="AK22" s="221"/>
      <c r="AL22" s="1011" t="s">
        <v>15</v>
      </c>
      <c r="AM22" s="1011"/>
      <c r="AN22" s="1011"/>
      <c r="AO22" s="1011"/>
      <c r="AP22" s="1011"/>
      <c r="AS22" s="1008"/>
      <c r="AT22" s="1009"/>
      <c r="AU22" s="1009"/>
      <c r="AV22" s="1009"/>
      <c r="AW22" s="1009"/>
      <c r="AX22" s="1009"/>
      <c r="AY22" s="1009"/>
      <c r="AZ22" s="1009"/>
      <c r="BA22" s="1009"/>
      <c r="BB22" s="1009"/>
      <c r="BC22" s="1009"/>
      <c r="BD22" s="1009"/>
      <c r="BE22" s="1009"/>
      <c r="BF22" s="1009"/>
      <c r="BG22" s="1009"/>
      <c r="BH22" s="101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7" t="s">
        <v>2214</v>
      </c>
      <c r="C24" s="1038"/>
      <c r="D24" s="1038"/>
      <c r="E24" s="1038"/>
      <c r="F24" s="1039"/>
      <c r="G24" s="1119" t="s">
        <v>241</v>
      </c>
      <c r="H24" s="1120"/>
      <c r="I24" s="1120"/>
      <c r="J24" s="1120"/>
      <c r="K24" s="1120"/>
      <c r="L24" s="1120"/>
      <c r="M24" s="1120"/>
      <c r="N24" s="1120"/>
      <c r="O24" s="1120"/>
      <c r="P24" s="1120"/>
      <c r="Q24" s="1120"/>
      <c r="R24" s="1120"/>
      <c r="S24" s="1120"/>
      <c r="T24" s="1121"/>
      <c r="U24" s="218"/>
      <c r="V24" s="526" t="str">
        <f>IFERROR(IF(OR(B9="処遇加算Ⅰ",B9="処遇加算Ⅱ"),"✓",""),"")</f>
        <v/>
      </c>
      <c r="W24" s="1048" t="s">
        <v>2249</v>
      </c>
      <c r="X24" s="1049"/>
      <c r="Y24" s="1049"/>
      <c r="Z24" s="1050"/>
      <c r="AA24" s="1026" t="s">
        <v>12</v>
      </c>
      <c r="AB24" s="1027"/>
      <c r="AC24" s="220"/>
      <c r="AD24" s="1036" t="s">
        <v>14</v>
      </c>
      <c r="AE24" s="1036"/>
      <c r="AF24" s="1036"/>
      <c r="AG24" s="1036"/>
      <c r="AH24" s="1036"/>
      <c r="AI24" s="1026" t="s">
        <v>12</v>
      </c>
      <c r="AJ24" s="1027"/>
      <c r="AK24" s="220"/>
      <c r="AL24" s="1036" t="s">
        <v>14</v>
      </c>
      <c r="AM24" s="1036"/>
      <c r="AN24" s="1036"/>
      <c r="AO24" s="1036"/>
      <c r="AP24" s="1036"/>
      <c r="AS24" s="10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3"/>
      <c r="AU24" s="1003"/>
      <c r="AV24" s="1003"/>
      <c r="AW24" s="1003"/>
      <c r="AX24" s="1003"/>
      <c r="AY24" s="1003"/>
      <c r="AZ24" s="1003"/>
      <c r="BA24" s="1003"/>
      <c r="BB24" s="1003"/>
      <c r="BC24" s="1003"/>
      <c r="BD24" s="1003"/>
      <c r="BE24" s="1003"/>
      <c r="BF24" s="1003"/>
      <c r="BG24" s="1003"/>
      <c r="BH24" s="1004"/>
    </row>
    <row r="25" spans="2:60" ht="21" customHeight="1">
      <c r="B25" s="1040"/>
      <c r="C25" s="1041"/>
      <c r="D25" s="1041"/>
      <c r="E25" s="1041"/>
      <c r="F25" s="1042"/>
      <c r="G25" s="1146"/>
      <c r="H25" s="1147"/>
      <c r="I25" s="1147"/>
      <c r="J25" s="1147"/>
      <c r="K25" s="1147"/>
      <c r="L25" s="1147"/>
      <c r="M25" s="1147"/>
      <c r="N25" s="1147"/>
      <c r="O25" s="1147"/>
      <c r="P25" s="1147"/>
      <c r="Q25" s="1147"/>
      <c r="R25" s="1147"/>
      <c r="S25" s="1147"/>
      <c r="T25" s="1148"/>
      <c r="U25" s="218"/>
      <c r="V25" s="526" t="str">
        <f>IFERROR(IF(B9="処遇加算Ⅲ","✓",""),"")</f>
        <v/>
      </c>
      <c r="W25" s="1048" t="s">
        <v>19</v>
      </c>
      <c r="X25" s="1049"/>
      <c r="Y25" s="1049"/>
      <c r="Z25" s="1050"/>
      <c r="AA25" s="1026"/>
      <c r="AB25" s="1027"/>
      <c r="AC25" s="220"/>
      <c r="AD25" s="1012" t="s">
        <v>17</v>
      </c>
      <c r="AE25" s="1012"/>
      <c r="AF25" s="1012"/>
      <c r="AG25" s="1012"/>
      <c r="AH25" s="1012"/>
      <c r="AI25" s="1026"/>
      <c r="AJ25" s="1027"/>
      <c r="AK25" s="221"/>
      <c r="AL25" s="1012" t="s">
        <v>17</v>
      </c>
      <c r="AM25" s="1012"/>
      <c r="AN25" s="1012"/>
      <c r="AO25" s="1012"/>
      <c r="AP25" s="1012"/>
      <c r="AS25" s="1005"/>
      <c r="AT25" s="1006"/>
      <c r="AU25" s="1006"/>
      <c r="AV25" s="1006"/>
      <c r="AW25" s="1006"/>
      <c r="AX25" s="1006"/>
      <c r="AY25" s="1006"/>
      <c r="AZ25" s="1006"/>
      <c r="BA25" s="1006"/>
      <c r="BB25" s="1006"/>
      <c r="BC25" s="1006"/>
      <c r="BD25" s="1006"/>
      <c r="BE25" s="1006"/>
      <c r="BF25" s="1006"/>
      <c r="BG25" s="1006"/>
      <c r="BH25" s="1007"/>
    </row>
    <row r="26" spans="2:60" ht="18" customHeight="1" thickBot="1">
      <c r="B26" s="1043"/>
      <c r="C26" s="1044"/>
      <c r="D26" s="1044"/>
      <c r="E26" s="1044"/>
      <c r="F26" s="1045"/>
      <c r="G26" s="1122"/>
      <c r="H26" s="1123"/>
      <c r="I26" s="1123"/>
      <c r="J26" s="1123"/>
      <c r="K26" s="1123"/>
      <c r="L26" s="1123"/>
      <c r="M26" s="1123"/>
      <c r="N26" s="1123"/>
      <c r="O26" s="1123"/>
      <c r="P26" s="1123"/>
      <c r="Q26" s="1123"/>
      <c r="R26" s="1123"/>
      <c r="S26" s="1123"/>
      <c r="T26" s="1124"/>
      <c r="U26" s="192"/>
      <c r="V26" s="526" t="str">
        <f>IFERROR(IF(B9="処遇加算なし","✓",""),"")</f>
        <v/>
      </c>
      <c r="W26" s="1048" t="s">
        <v>2250</v>
      </c>
      <c r="X26" s="1049"/>
      <c r="Y26" s="1049"/>
      <c r="Z26" s="1050"/>
      <c r="AA26" s="1026"/>
      <c r="AB26" s="1027"/>
      <c r="AC26" s="220"/>
      <c r="AD26" s="1036" t="s">
        <v>15</v>
      </c>
      <c r="AE26" s="1036"/>
      <c r="AF26" s="1036"/>
      <c r="AG26" s="1036"/>
      <c r="AH26" s="1036"/>
      <c r="AI26" s="1026"/>
      <c r="AJ26" s="1027"/>
      <c r="AK26" s="221"/>
      <c r="AL26" s="1036" t="s">
        <v>15</v>
      </c>
      <c r="AM26" s="1036"/>
      <c r="AN26" s="1036"/>
      <c r="AO26" s="1036"/>
      <c r="AP26" s="1036"/>
      <c r="AS26" s="1008"/>
      <c r="AT26" s="1009"/>
      <c r="AU26" s="1009"/>
      <c r="AV26" s="1009"/>
      <c r="AW26" s="1009"/>
      <c r="AX26" s="1009"/>
      <c r="AY26" s="1009"/>
      <c r="AZ26" s="1009"/>
      <c r="BA26" s="1009"/>
      <c r="BB26" s="1009"/>
      <c r="BC26" s="1009"/>
      <c r="BD26" s="1009"/>
      <c r="BE26" s="1009"/>
      <c r="BF26" s="1009"/>
      <c r="BG26" s="1009"/>
      <c r="BH26" s="101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7" t="s">
        <v>2215</v>
      </c>
      <c r="C28" s="1038"/>
      <c r="D28" s="1038"/>
      <c r="E28" s="1038"/>
      <c r="F28" s="1039"/>
      <c r="G28" s="1120" t="s">
        <v>2212</v>
      </c>
      <c r="H28" s="1120"/>
      <c r="I28" s="1120"/>
      <c r="J28" s="1120"/>
      <c r="K28" s="1120"/>
      <c r="L28" s="1120"/>
      <c r="M28" s="1120"/>
      <c r="N28" s="1120"/>
      <c r="O28" s="1120"/>
      <c r="P28" s="1120"/>
      <c r="Q28" s="1120"/>
      <c r="R28" s="1120"/>
      <c r="S28" s="1120"/>
      <c r="T28" s="1121"/>
      <c r="U28" s="218"/>
      <c r="V28" s="526" t="str">
        <f>IFERROR(IF(OR(B9="処遇加算Ⅰ",B9="処遇加算Ⅱ"),"✓",""),"")</f>
        <v/>
      </c>
      <c r="W28" s="1048" t="s">
        <v>2249</v>
      </c>
      <c r="X28" s="1049"/>
      <c r="Y28" s="1049"/>
      <c r="Z28" s="1050"/>
      <c r="AA28" s="1026" t="s">
        <v>12</v>
      </c>
      <c r="AB28" s="1027"/>
      <c r="AC28" s="220"/>
      <c r="AD28" s="1036" t="s">
        <v>14</v>
      </c>
      <c r="AE28" s="1036"/>
      <c r="AF28" s="1036"/>
      <c r="AG28" s="1036"/>
      <c r="AH28" s="1036"/>
      <c r="AI28" s="1026" t="s">
        <v>12</v>
      </c>
      <c r="AJ28" s="1027"/>
      <c r="AK28" s="220"/>
      <c r="AL28" s="1036" t="s">
        <v>14</v>
      </c>
      <c r="AM28" s="1036"/>
      <c r="AN28" s="1036"/>
      <c r="AO28" s="1036"/>
      <c r="AP28" s="1036"/>
      <c r="AS28" s="10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3"/>
      <c r="AU28" s="1003"/>
      <c r="AV28" s="1003"/>
      <c r="AW28" s="1003"/>
      <c r="AX28" s="1003"/>
      <c r="AY28" s="1003"/>
      <c r="AZ28" s="1003"/>
      <c r="BA28" s="1003"/>
      <c r="BB28" s="1003"/>
      <c r="BC28" s="1003"/>
      <c r="BD28" s="1003"/>
      <c r="BE28" s="1003"/>
      <c r="BF28" s="1003"/>
      <c r="BG28" s="1003"/>
      <c r="BH28" s="1004"/>
    </row>
    <row r="29" spans="2:60" ht="21" customHeight="1">
      <c r="B29" s="1040"/>
      <c r="C29" s="1041"/>
      <c r="D29" s="1041"/>
      <c r="E29" s="1041"/>
      <c r="F29" s="1042"/>
      <c r="G29" s="1147"/>
      <c r="H29" s="1147"/>
      <c r="I29" s="1147"/>
      <c r="J29" s="1147"/>
      <c r="K29" s="1147"/>
      <c r="L29" s="1147"/>
      <c r="M29" s="1147"/>
      <c r="N29" s="1147"/>
      <c r="O29" s="1147"/>
      <c r="P29" s="1147"/>
      <c r="Q29" s="1147"/>
      <c r="R29" s="1147"/>
      <c r="S29" s="1147"/>
      <c r="T29" s="1148"/>
      <c r="U29" s="218"/>
      <c r="V29" s="526" t="str">
        <f>IFERROR(IF(B9="処遇加算Ⅲ","✓",""),"")</f>
        <v/>
      </c>
      <c r="W29" s="1048" t="s">
        <v>19</v>
      </c>
      <c r="X29" s="1049"/>
      <c r="Y29" s="1049"/>
      <c r="Z29" s="1050"/>
      <c r="AA29" s="1026"/>
      <c r="AB29" s="1027"/>
      <c r="AC29" s="220"/>
      <c r="AD29" s="1012" t="s">
        <v>17</v>
      </c>
      <c r="AE29" s="1012"/>
      <c r="AF29" s="1012"/>
      <c r="AG29" s="1012"/>
      <c r="AH29" s="1012"/>
      <c r="AI29" s="1026"/>
      <c r="AJ29" s="1027"/>
      <c r="AK29" s="221"/>
      <c r="AL29" s="1012" t="s">
        <v>17</v>
      </c>
      <c r="AM29" s="1012"/>
      <c r="AN29" s="1012"/>
      <c r="AO29" s="1012"/>
      <c r="AP29" s="1012"/>
      <c r="AS29" s="1005"/>
      <c r="AT29" s="1006"/>
      <c r="AU29" s="1006"/>
      <c r="AV29" s="1006"/>
      <c r="AW29" s="1006"/>
      <c r="AX29" s="1006"/>
      <c r="AY29" s="1006"/>
      <c r="AZ29" s="1006"/>
      <c r="BA29" s="1006"/>
      <c r="BB29" s="1006"/>
      <c r="BC29" s="1006"/>
      <c r="BD29" s="1006"/>
      <c r="BE29" s="1006"/>
      <c r="BF29" s="1006"/>
      <c r="BG29" s="1006"/>
      <c r="BH29" s="1007"/>
    </row>
    <row r="30" spans="2:60" ht="18" customHeight="1" thickBot="1">
      <c r="B30" s="1043"/>
      <c r="C30" s="1044"/>
      <c r="D30" s="1044"/>
      <c r="E30" s="1044"/>
      <c r="F30" s="1045"/>
      <c r="G30" s="1123"/>
      <c r="H30" s="1123"/>
      <c r="I30" s="1123"/>
      <c r="J30" s="1123"/>
      <c r="K30" s="1123"/>
      <c r="L30" s="1123"/>
      <c r="M30" s="1123"/>
      <c r="N30" s="1123"/>
      <c r="O30" s="1123"/>
      <c r="P30" s="1123"/>
      <c r="Q30" s="1123"/>
      <c r="R30" s="1123"/>
      <c r="S30" s="1123"/>
      <c r="T30" s="1124"/>
      <c r="U30" s="192"/>
      <c r="V30" s="526" t="str">
        <f>IFERROR(IF(B9="処遇加算なし","✓",""),"")</f>
        <v/>
      </c>
      <c r="W30" s="1048" t="s">
        <v>2250</v>
      </c>
      <c r="X30" s="1049"/>
      <c r="Y30" s="1049"/>
      <c r="Z30" s="1050"/>
      <c r="AA30" s="1026"/>
      <c r="AB30" s="1027"/>
      <c r="AC30" s="220"/>
      <c r="AD30" s="1036" t="s">
        <v>15</v>
      </c>
      <c r="AE30" s="1036"/>
      <c r="AF30" s="1036"/>
      <c r="AG30" s="1036"/>
      <c r="AH30" s="1036"/>
      <c r="AI30" s="1026"/>
      <c r="AJ30" s="1027"/>
      <c r="AK30" s="221"/>
      <c r="AL30" s="1036" t="s">
        <v>15</v>
      </c>
      <c r="AM30" s="1036"/>
      <c r="AN30" s="1036"/>
      <c r="AO30" s="1036"/>
      <c r="AP30" s="1036"/>
      <c r="AS30" s="1008"/>
      <c r="AT30" s="1009"/>
      <c r="AU30" s="1009"/>
      <c r="AV30" s="1009"/>
      <c r="AW30" s="1009"/>
      <c r="AX30" s="1009"/>
      <c r="AY30" s="1009"/>
      <c r="AZ30" s="1009"/>
      <c r="BA30" s="1009"/>
      <c r="BB30" s="1009"/>
      <c r="BC30" s="1009"/>
      <c r="BD30" s="1009"/>
      <c r="BE30" s="1009"/>
      <c r="BF30" s="1009"/>
      <c r="BG30" s="1009"/>
      <c r="BH30" s="101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6" t="s">
        <v>2216</v>
      </c>
      <c r="C32" s="1046"/>
      <c r="D32" s="1046"/>
      <c r="E32" s="1046"/>
      <c r="F32" s="1046"/>
      <c r="G32" s="1047" t="s">
        <v>2213</v>
      </c>
      <c r="H32" s="1047"/>
      <c r="I32" s="1047"/>
      <c r="J32" s="1047"/>
      <c r="K32" s="1047"/>
      <c r="L32" s="1047"/>
      <c r="M32" s="1047"/>
      <c r="N32" s="1047"/>
      <c r="O32" s="1047"/>
      <c r="P32" s="1047"/>
      <c r="Q32" s="1047"/>
      <c r="R32" s="1047"/>
      <c r="S32" s="1047"/>
      <c r="T32" s="1047"/>
      <c r="U32" s="218"/>
      <c r="V32" s="526" t="str">
        <f>IFERROR(IF(B9="処遇加算Ⅰ","✓",""),"")</f>
        <v/>
      </c>
      <c r="W32" s="1033" t="s">
        <v>14</v>
      </c>
      <c r="X32" s="1034"/>
      <c r="Y32" s="1034"/>
      <c r="Z32" s="1035"/>
      <c r="AA32" s="1028" t="s">
        <v>12</v>
      </c>
      <c r="AB32" s="1027"/>
      <c r="AC32" s="220"/>
      <c r="AD32" s="1036" t="s">
        <v>14</v>
      </c>
      <c r="AE32" s="1036"/>
      <c r="AF32" s="1036"/>
      <c r="AG32" s="1036"/>
      <c r="AH32" s="1036"/>
      <c r="AI32" s="1028" t="s">
        <v>12</v>
      </c>
      <c r="AJ32" s="1027"/>
      <c r="AK32" s="220"/>
      <c r="AL32" s="1036" t="s">
        <v>14</v>
      </c>
      <c r="AM32" s="1036"/>
      <c r="AN32" s="1036"/>
      <c r="AO32" s="1036"/>
      <c r="AP32" s="1036"/>
      <c r="AS32" s="10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3"/>
      <c r="AU32" s="1003"/>
      <c r="AV32" s="1003"/>
      <c r="AW32" s="1003"/>
      <c r="AX32" s="1003"/>
      <c r="AY32" s="1003"/>
      <c r="AZ32" s="1003"/>
      <c r="BA32" s="1003"/>
      <c r="BB32" s="1003"/>
      <c r="BC32" s="1003"/>
      <c r="BD32" s="1003"/>
      <c r="BE32" s="1003"/>
      <c r="BF32" s="1003"/>
      <c r="BG32" s="1003"/>
      <c r="BH32" s="1004"/>
    </row>
    <row r="33" spans="2:82" ht="21" customHeight="1">
      <c r="B33" s="1046"/>
      <c r="C33" s="1046"/>
      <c r="D33" s="1046"/>
      <c r="E33" s="1046"/>
      <c r="F33" s="1046"/>
      <c r="G33" s="1047"/>
      <c r="H33" s="1047"/>
      <c r="I33" s="1047"/>
      <c r="J33" s="1047"/>
      <c r="K33" s="1047"/>
      <c r="L33" s="1047"/>
      <c r="M33" s="1047"/>
      <c r="N33" s="1047"/>
      <c r="O33" s="1047"/>
      <c r="P33" s="1047"/>
      <c r="Q33" s="1047"/>
      <c r="R33" s="1047"/>
      <c r="S33" s="1047"/>
      <c r="T33" s="1047"/>
      <c r="U33" s="218"/>
      <c r="V33" s="526" t="str">
        <f>IFERROR(IF(AND(B9&lt;&gt;"",B9&lt;&gt;"処遇加算Ⅰ"),"✓",""),"")</f>
        <v/>
      </c>
      <c r="W33" s="1033" t="s">
        <v>15</v>
      </c>
      <c r="X33" s="1034"/>
      <c r="Y33" s="1034"/>
      <c r="Z33" s="1035"/>
      <c r="AA33" s="1028"/>
      <c r="AB33" s="1027"/>
      <c r="AC33" s="220"/>
      <c r="AD33" s="1167" t="s">
        <v>17</v>
      </c>
      <c r="AE33" s="1167"/>
      <c r="AF33" s="1167"/>
      <c r="AG33" s="1167"/>
      <c r="AH33" s="1167"/>
      <c r="AI33" s="1028"/>
      <c r="AJ33" s="1027"/>
      <c r="AK33" s="230"/>
      <c r="AL33" s="1012" t="s">
        <v>17</v>
      </c>
      <c r="AM33" s="1012"/>
      <c r="AN33" s="1012"/>
      <c r="AO33" s="1012"/>
      <c r="AP33" s="1012"/>
      <c r="AS33" s="1005"/>
      <c r="AT33" s="1006"/>
      <c r="AU33" s="1006"/>
      <c r="AV33" s="1006"/>
      <c r="AW33" s="1006"/>
      <c r="AX33" s="1006"/>
      <c r="AY33" s="1006"/>
      <c r="AZ33" s="1006"/>
      <c r="BA33" s="1006"/>
      <c r="BB33" s="1006"/>
      <c r="BC33" s="1006"/>
      <c r="BD33" s="1006"/>
      <c r="BE33" s="1006"/>
      <c r="BF33" s="1006"/>
      <c r="BG33" s="1006"/>
      <c r="BH33" s="1007"/>
    </row>
    <row r="34" spans="2:82" ht="15" customHeight="1" thickBot="1">
      <c r="B34" s="1046"/>
      <c r="C34" s="1046"/>
      <c r="D34" s="1046"/>
      <c r="E34" s="1046"/>
      <c r="F34" s="1046"/>
      <c r="G34" s="1047"/>
      <c r="H34" s="1047"/>
      <c r="I34" s="1047"/>
      <c r="J34" s="1047"/>
      <c r="K34" s="1047"/>
      <c r="L34" s="1047"/>
      <c r="M34" s="1047"/>
      <c r="N34" s="1047"/>
      <c r="O34" s="1047"/>
      <c r="P34" s="1047"/>
      <c r="Q34" s="1047"/>
      <c r="R34" s="1047"/>
      <c r="S34" s="1047"/>
      <c r="T34" s="1047"/>
      <c r="U34" s="192"/>
      <c r="V34" s="225"/>
      <c r="W34" s="197"/>
      <c r="X34" s="197"/>
      <c r="Y34" s="197"/>
      <c r="Z34" s="197"/>
      <c r="AA34" s="1028"/>
      <c r="AB34" s="1027"/>
      <c r="AC34" s="220"/>
      <c r="AD34" s="1011" t="s">
        <v>15</v>
      </c>
      <c r="AE34" s="1011"/>
      <c r="AF34" s="1011"/>
      <c r="AG34" s="1011"/>
      <c r="AH34" s="1011"/>
      <c r="AI34" s="1028"/>
      <c r="AJ34" s="1027"/>
      <c r="AK34" s="220"/>
      <c r="AL34" s="1011" t="s">
        <v>15</v>
      </c>
      <c r="AM34" s="1011"/>
      <c r="AN34" s="1011"/>
      <c r="AO34" s="1011"/>
      <c r="AP34" s="1011"/>
      <c r="AS34" s="1008"/>
      <c r="AT34" s="1009"/>
      <c r="AU34" s="1009"/>
      <c r="AV34" s="1009"/>
      <c r="AW34" s="1009"/>
      <c r="AX34" s="1009"/>
      <c r="AY34" s="1009"/>
      <c r="AZ34" s="1009"/>
      <c r="BA34" s="1009"/>
      <c r="BB34" s="1009"/>
      <c r="BC34" s="1009"/>
      <c r="BD34" s="1009"/>
      <c r="BE34" s="1009"/>
      <c r="BF34" s="1009"/>
      <c r="BG34" s="1009"/>
      <c r="BH34" s="101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6" t="s">
        <v>2217</v>
      </c>
      <c r="C36" s="1046"/>
      <c r="D36" s="1046"/>
      <c r="E36" s="1046"/>
      <c r="F36" s="1046"/>
      <c r="G36" s="1166" t="s">
        <v>2258</v>
      </c>
      <c r="H36" s="1166"/>
      <c r="I36" s="1166"/>
      <c r="J36" s="1166"/>
      <c r="K36" s="1166"/>
      <c r="L36" s="1166"/>
      <c r="M36" s="1166"/>
      <c r="N36" s="1166"/>
      <c r="O36" s="1166"/>
      <c r="P36" s="1166"/>
      <c r="Q36" s="1166"/>
      <c r="R36" s="1166"/>
      <c r="S36" s="1166"/>
      <c r="T36" s="1166"/>
      <c r="U36" s="218"/>
      <c r="V36" s="526" t="str">
        <f>IFERROR(IF(OR(G9="特定加算Ⅰ",G9="特定加算Ⅱ"),"✓",""),"")</f>
        <v/>
      </c>
      <c r="W36" s="1033" t="s">
        <v>14</v>
      </c>
      <c r="X36" s="1034"/>
      <c r="Y36" s="1034"/>
      <c r="Z36" s="1035"/>
      <c r="AA36" s="1026" t="s">
        <v>12</v>
      </c>
      <c r="AB36" s="1027"/>
      <c r="AC36" s="220"/>
      <c r="AD36" s="1011" t="s">
        <v>14</v>
      </c>
      <c r="AE36" s="1011"/>
      <c r="AF36" s="1011"/>
      <c r="AG36" s="1011"/>
      <c r="AH36" s="1011"/>
      <c r="AI36" s="1026" t="s">
        <v>12</v>
      </c>
      <c r="AJ36" s="1027"/>
      <c r="AK36" s="220"/>
      <c r="AL36" s="1011" t="s">
        <v>14</v>
      </c>
      <c r="AM36" s="1011"/>
      <c r="AN36" s="1011"/>
      <c r="AO36" s="1011"/>
      <c r="AP36" s="1011"/>
      <c r="AS36" s="10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3"/>
      <c r="AU36" s="1003"/>
      <c r="AV36" s="1003"/>
      <c r="AW36" s="1003"/>
      <c r="AX36" s="1003"/>
      <c r="AY36" s="1003"/>
      <c r="AZ36" s="1003"/>
      <c r="BA36" s="1003"/>
      <c r="BB36" s="1003"/>
      <c r="BC36" s="1003"/>
      <c r="BD36" s="1003"/>
      <c r="BE36" s="1003"/>
      <c r="BF36" s="1003"/>
      <c r="BG36" s="1003"/>
      <c r="BH36" s="1004"/>
    </row>
    <row r="37" spans="2:82" ht="21" customHeight="1">
      <c r="B37" s="1046"/>
      <c r="C37" s="1046"/>
      <c r="D37" s="1046"/>
      <c r="E37" s="1046"/>
      <c r="F37" s="1046"/>
      <c r="G37" s="1166"/>
      <c r="H37" s="1166"/>
      <c r="I37" s="1166"/>
      <c r="J37" s="1166"/>
      <c r="K37" s="1166"/>
      <c r="L37" s="1166"/>
      <c r="M37" s="1166"/>
      <c r="N37" s="1166"/>
      <c r="O37" s="1166"/>
      <c r="P37" s="1166"/>
      <c r="Q37" s="1166"/>
      <c r="R37" s="1166"/>
      <c r="S37" s="1166"/>
      <c r="T37" s="1166"/>
      <c r="U37" s="218"/>
      <c r="V37" s="526" t="str">
        <f>IFERROR(IF(G9="特定加算なし","✓",""),"")</f>
        <v/>
      </c>
      <c r="W37" s="1033" t="s">
        <v>15</v>
      </c>
      <c r="X37" s="1034"/>
      <c r="Y37" s="1034"/>
      <c r="Z37" s="1035"/>
      <c r="AA37" s="1026"/>
      <c r="AB37" s="1027"/>
      <c r="AC37" s="1182" t="s">
        <v>2360</v>
      </c>
      <c r="AD37" s="1183"/>
      <c r="AE37" s="1183"/>
      <c r="AF37" s="1183"/>
      <c r="AG37" s="1184"/>
      <c r="AH37" s="1185"/>
      <c r="AI37" s="1026"/>
      <c r="AJ37" s="1027"/>
      <c r="AK37" s="1182" t="s">
        <v>2360</v>
      </c>
      <c r="AL37" s="1183"/>
      <c r="AM37" s="1183"/>
      <c r="AN37" s="1183"/>
      <c r="AO37" s="1184"/>
      <c r="AP37" s="1185"/>
      <c r="AS37" s="1005"/>
      <c r="AT37" s="1006"/>
      <c r="AU37" s="1006"/>
      <c r="AV37" s="1006"/>
      <c r="AW37" s="1006"/>
      <c r="AX37" s="1006"/>
      <c r="AY37" s="1006"/>
      <c r="AZ37" s="1006"/>
      <c r="BA37" s="1006"/>
      <c r="BB37" s="1006"/>
      <c r="BC37" s="1006"/>
      <c r="BD37" s="1006"/>
      <c r="BE37" s="1006"/>
      <c r="BF37" s="1006"/>
      <c r="BG37" s="1006"/>
      <c r="BH37" s="1007"/>
    </row>
    <row r="38" spans="2:82" ht="17.100000000000001" customHeight="1" thickBot="1">
      <c r="B38" s="1046"/>
      <c r="C38" s="1046"/>
      <c r="D38" s="1046"/>
      <c r="E38" s="1046"/>
      <c r="F38" s="1046"/>
      <c r="G38" s="1166"/>
      <c r="H38" s="1166"/>
      <c r="I38" s="1166"/>
      <c r="J38" s="1166"/>
      <c r="K38" s="1166"/>
      <c r="L38" s="1166"/>
      <c r="M38" s="1166"/>
      <c r="N38" s="1166"/>
      <c r="O38" s="1166"/>
      <c r="P38" s="1166"/>
      <c r="Q38" s="1166"/>
      <c r="R38" s="1166"/>
      <c r="S38" s="1166"/>
      <c r="T38" s="1166"/>
      <c r="U38" s="218"/>
      <c r="Z38" s="233"/>
      <c r="AA38" s="1028"/>
      <c r="AB38" s="1027"/>
      <c r="AC38" s="220"/>
      <c r="AD38" s="1011" t="s">
        <v>15</v>
      </c>
      <c r="AE38" s="1011"/>
      <c r="AF38" s="1011"/>
      <c r="AG38" s="1011"/>
      <c r="AH38" s="1011"/>
      <c r="AI38" s="1026"/>
      <c r="AJ38" s="1027"/>
      <c r="AK38" s="220"/>
      <c r="AL38" s="1011" t="s">
        <v>15</v>
      </c>
      <c r="AM38" s="1011"/>
      <c r="AN38" s="1011"/>
      <c r="AO38" s="1011"/>
      <c r="AP38" s="1011"/>
      <c r="AS38" s="1008"/>
      <c r="AT38" s="1009"/>
      <c r="AU38" s="1009"/>
      <c r="AV38" s="1009"/>
      <c r="AW38" s="1009"/>
      <c r="AX38" s="1009"/>
      <c r="AY38" s="1009"/>
      <c r="AZ38" s="1009"/>
      <c r="BA38" s="1009"/>
      <c r="BB38" s="1009"/>
      <c r="BC38" s="1009"/>
      <c r="BD38" s="1009"/>
      <c r="BE38" s="1009"/>
      <c r="BF38" s="1009"/>
      <c r="BG38" s="1009"/>
      <c r="BH38" s="101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6" t="s">
        <v>2218</v>
      </c>
      <c r="C40" s="1046"/>
      <c r="D40" s="1046"/>
      <c r="E40" s="1046"/>
      <c r="F40" s="1046"/>
      <c r="G40" s="1047" t="str">
        <f>IFERROR(VLOOKUP(Y5,【参考】数式用!AS5:AT27,2,0),"")</f>
        <v/>
      </c>
      <c r="H40" s="1047"/>
      <c r="I40" s="1047"/>
      <c r="J40" s="1047"/>
      <c r="K40" s="1047"/>
      <c r="L40" s="1047"/>
      <c r="M40" s="1047"/>
      <c r="N40" s="1047"/>
      <c r="O40" s="1047"/>
      <c r="P40" s="1047"/>
      <c r="Q40" s="1047"/>
      <c r="R40" s="1047"/>
      <c r="S40" s="1047"/>
      <c r="T40" s="1047"/>
      <c r="U40" s="192"/>
      <c r="V40" s="526" t="str">
        <f>IFERROR(IF(G9="特定加算Ⅰ","✓",""),"")</f>
        <v/>
      </c>
      <c r="W40" s="1033" t="s">
        <v>14</v>
      </c>
      <c r="X40" s="1034"/>
      <c r="Y40" s="1034"/>
      <c r="Z40" s="1035"/>
      <c r="AA40" s="1026" t="s">
        <v>12</v>
      </c>
      <c r="AB40" s="1027"/>
      <c r="AC40" s="220"/>
      <c r="AD40" s="1011" t="s">
        <v>14</v>
      </c>
      <c r="AE40" s="1011"/>
      <c r="AF40" s="1011"/>
      <c r="AG40" s="1011"/>
      <c r="AH40" s="1011"/>
      <c r="AI40" s="1026" t="s">
        <v>12</v>
      </c>
      <c r="AJ40" s="1027"/>
      <c r="AK40" s="220"/>
      <c r="AL40" s="1011" t="s">
        <v>14</v>
      </c>
      <c r="AM40" s="1011"/>
      <c r="AN40" s="1011"/>
      <c r="AO40" s="1011"/>
      <c r="AP40" s="1011"/>
      <c r="AS40" s="10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3"/>
      <c r="AU40" s="1003"/>
      <c r="AV40" s="1003"/>
      <c r="AW40" s="1003"/>
      <c r="AX40" s="1003"/>
      <c r="AY40" s="1003"/>
      <c r="AZ40" s="1003"/>
      <c r="BA40" s="1003"/>
      <c r="BB40" s="1003"/>
      <c r="BC40" s="1003"/>
      <c r="BD40" s="1003"/>
      <c r="BE40" s="1003"/>
      <c r="BF40" s="1003"/>
      <c r="BG40" s="1003"/>
      <c r="BH40" s="1004"/>
    </row>
    <row r="41" spans="2:82" ht="22.5" customHeight="1">
      <c r="B41" s="1046"/>
      <c r="C41" s="1046"/>
      <c r="D41" s="1046"/>
      <c r="E41" s="1046"/>
      <c r="F41" s="1046"/>
      <c r="G41" s="1047"/>
      <c r="H41" s="1047"/>
      <c r="I41" s="1047"/>
      <c r="J41" s="1047"/>
      <c r="K41" s="1047"/>
      <c r="L41" s="1047"/>
      <c r="M41" s="1047"/>
      <c r="N41" s="1047"/>
      <c r="O41" s="1047"/>
      <c r="P41" s="1047"/>
      <c r="Q41" s="1047"/>
      <c r="R41" s="1047"/>
      <c r="S41" s="1047"/>
      <c r="T41" s="1047"/>
      <c r="U41" s="192"/>
      <c r="V41" s="526" t="str">
        <f>IFERROR(IF(OR(G9="特定加算Ⅱ",G9="特定加算なし"),"✓",""),"")</f>
        <v/>
      </c>
      <c r="W41" s="1033" t="s">
        <v>15</v>
      </c>
      <c r="X41" s="1034"/>
      <c r="Y41" s="1034"/>
      <c r="Z41" s="1035"/>
      <c r="AA41" s="1026"/>
      <c r="AB41" s="1027"/>
      <c r="AC41" s="234" t="s">
        <v>85</v>
      </c>
      <c r="AD41" s="1051"/>
      <c r="AE41" s="1052"/>
      <c r="AF41" s="1052"/>
      <c r="AG41" s="1052"/>
      <c r="AH41" s="1053"/>
      <c r="AI41" s="1026"/>
      <c r="AJ41" s="1027"/>
      <c r="AK41" s="234" t="s">
        <v>85</v>
      </c>
      <c r="AL41" s="1051"/>
      <c r="AM41" s="1052"/>
      <c r="AN41" s="1052"/>
      <c r="AO41" s="1052"/>
      <c r="AP41" s="1053"/>
      <c r="AS41" s="1005"/>
      <c r="AT41" s="1006"/>
      <c r="AU41" s="1006"/>
      <c r="AV41" s="1006"/>
      <c r="AW41" s="1006"/>
      <c r="AX41" s="1006"/>
      <c r="AY41" s="1006"/>
      <c r="AZ41" s="1006"/>
      <c r="BA41" s="1006"/>
      <c r="BB41" s="1006"/>
      <c r="BC41" s="1006"/>
      <c r="BD41" s="1006"/>
      <c r="BE41" s="1006"/>
      <c r="BF41" s="1006"/>
      <c r="BG41" s="1006"/>
      <c r="BH41" s="1007"/>
    </row>
    <row r="42" spans="2:82" ht="17.100000000000001" customHeight="1" thickBot="1">
      <c r="B42" s="1046"/>
      <c r="C42" s="1046"/>
      <c r="D42" s="1046"/>
      <c r="E42" s="1046"/>
      <c r="F42" s="1046"/>
      <c r="G42" s="1047"/>
      <c r="H42" s="1047"/>
      <c r="I42" s="1047"/>
      <c r="J42" s="1047"/>
      <c r="K42" s="1047"/>
      <c r="L42" s="1047"/>
      <c r="M42" s="1047"/>
      <c r="N42" s="1047"/>
      <c r="O42" s="1047"/>
      <c r="P42" s="1047"/>
      <c r="Q42" s="1047"/>
      <c r="R42" s="1047"/>
      <c r="S42" s="1047"/>
      <c r="T42" s="1047"/>
      <c r="U42" s="192"/>
      <c r="V42" s="185"/>
      <c r="W42" s="235"/>
      <c r="X42" s="235"/>
      <c r="Y42" s="235"/>
      <c r="Z42" s="235"/>
      <c r="AA42" s="529"/>
      <c r="AB42" s="529"/>
      <c r="AC42" s="236"/>
      <c r="AD42" s="1011" t="s">
        <v>15</v>
      </c>
      <c r="AE42" s="1011"/>
      <c r="AF42" s="1011"/>
      <c r="AG42" s="1011"/>
      <c r="AH42" s="1011"/>
      <c r="AI42" s="529"/>
      <c r="AJ42" s="529"/>
      <c r="AK42" s="236"/>
      <c r="AL42" s="1011" t="s">
        <v>15</v>
      </c>
      <c r="AM42" s="1011"/>
      <c r="AN42" s="1011"/>
      <c r="AO42" s="1011"/>
      <c r="AP42" s="1011"/>
      <c r="AS42" s="1008"/>
      <c r="AT42" s="1009"/>
      <c r="AU42" s="1009"/>
      <c r="AV42" s="1009"/>
      <c r="AW42" s="1009"/>
      <c r="AX42" s="1009"/>
      <c r="AY42" s="1009"/>
      <c r="AZ42" s="1009"/>
      <c r="BA42" s="1009"/>
      <c r="BB42" s="1009"/>
      <c r="BC42" s="1009"/>
      <c r="BD42" s="1009"/>
      <c r="BE42" s="1009"/>
      <c r="BF42" s="1009"/>
      <c r="BG42" s="1009"/>
      <c r="BH42" s="101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6" t="s">
        <v>2219</v>
      </c>
      <c r="C44" s="1046"/>
      <c r="D44" s="1046"/>
      <c r="E44" s="1046"/>
      <c r="F44" s="1046"/>
      <c r="G44" s="1047" t="s">
        <v>2156</v>
      </c>
      <c r="H44" s="1047"/>
      <c r="I44" s="1047"/>
      <c r="J44" s="1047"/>
      <c r="K44" s="1047"/>
      <c r="L44" s="1047"/>
      <c r="M44" s="1047"/>
      <c r="N44" s="1047"/>
      <c r="O44" s="1047"/>
      <c r="P44" s="1047"/>
      <c r="Q44" s="1047"/>
      <c r="R44" s="1047"/>
      <c r="S44" s="1047"/>
      <c r="T44" s="1047"/>
      <c r="U44" s="218"/>
      <c r="V44" s="526" t="str">
        <f>IFERROR(IF(OR(G9="特定加算Ⅰ",G9="特定加算Ⅱ"),"✓",""),"")</f>
        <v/>
      </c>
      <c r="W44" s="1033" t="s">
        <v>14</v>
      </c>
      <c r="X44" s="1034"/>
      <c r="Y44" s="1034"/>
      <c r="Z44" s="1035"/>
      <c r="AA44" s="1026" t="s">
        <v>12</v>
      </c>
      <c r="AB44" s="1027"/>
      <c r="AC44" s="220"/>
      <c r="AD44" s="1011" t="s">
        <v>14</v>
      </c>
      <c r="AE44" s="1011"/>
      <c r="AF44" s="1011"/>
      <c r="AG44" s="1011"/>
      <c r="AH44" s="1011"/>
      <c r="AI44" s="1026" t="s">
        <v>12</v>
      </c>
      <c r="AJ44" s="1027"/>
      <c r="AK44" s="220"/>
      <c r="AL44" s="1011" t="s">
        <v>14</v>
      </c>
      <c r="AM44" s="1011"/>
      <c r="AN44" s="1011"/>
      <c r="AO44" s="1011"/>
      <c r="AP44" s="1011"/>
      <c r="AS44" s="1002" t="str">
        <f>IFERROR(IF(AS63="○","！R5年度に満たしていた要件を満たさない計画になっている。",IF(OR(AH63=2,AP63=2),VLOOKUP(AS1,【参考】数式用2!E6:S23,15,FALSE),"")),"")</f>
        <v/>
      </c>
      <c r="AT44" s="1003"/>
      <c r="AU44" s="1003"/>
      <c r="AV44" s="1003"/>
      <c r="AW44" s="1003"/>
      <c r="AX44" s="1003"/>
      <c r="AY44" s="1003"/>
      <c r="AZ44" s="1003"/>
      <c r="BA44" s="1003"/>
      <c r="BB44" s="1003"/>
      <c r="BC44" s="1003"/>
      <c r="BD44" s="1003"/>
      <c r="BE44" s="1003"/>
      <c r="BF44" s="1003"/>
      <c r="BG44" s="1003"/>
      <c r="BH44" s="1004"/>
    </row>
    <row r="45" spans="2:82" ht="17.100000000000001" customHeight="1" thickBot="1">
      <c r="B45" s="1046"/>
      <c r="C45" s="1046"/>
      <c r="D45" s="1046"/>
      <c r="E45" s="1046"/>
      <c r="F45" s="1046"/>
      <c r="G45" s="1047"/>
      <c r="H45" s="1047"/>
      <c r="I45" s="1047"/>
      <c r="J45" s="1047"/>
      <c r="K45" s="1047"/>
      <c r="L45" s="1047"/>
      <c r="M45" s="1047"/>
      <c r="N45" s="1047"/>
      <c r="O45" s="1047"/>
      <c r="P45" s="1047"/>
      <c r="Q45" s="1047"/>
      <c r="R45" s="1047"/>
      <c r="S45" s="1047"/>
      <c r="T45" s="1047"/>
      <c r="U45" s="218"/>
      <c r="V45" s="526" t="str">
        <f>IFERROR(IF(G9="特定加算なし","✓",""),"")</f>
        <v/>
      </c>
      <c r="W45" s="1033" t="s">
        <v>15</v>
      </c>
      <c r="X45" s="1034"/>
      <c r="Y45" s="1034"/>
      <c r="Z45" s="1035"/>
      <c r="AA45" s="1026"/>
      <c r="AB45" s="1027"/>
      <c r="AC45" s="220"/>
      <c r="AD45" s="1011" t="s">
        <v>15</v>
      </c>
      <c r="AE45" s="1011"/>
      <c r="AF45" s="1011"/>
      <c r="AG45" s="1011"/>
      <c r="AH45" s="1011"/>
      <c r="AI45" s="1026"/>
      <c r="AJ45" s="1027"/>
      <c r="AK45" s="220"/>
      <c r="AL45" s="1011" t="s">
        <v>15</v>
      </c>
      <c r="AM45" s="1011"/>
      <c r="AN45" s="1011"/>
      <c r="AO45" s="1011"/>
      <c r="AP45" s="1011"/>
      <c r="AS45" s="1008"/>
      <c r="AT45" s="1009"/>
      <c r="AU45" s="1009"/>
      <c r="AV45" s="1009"/>
      <c r="AW45" s="1009"/>
      <c r="AX45" s="1009"/>
      <c r="AY45" s="1009"/>
      <c r="AZ45" s="1009"/>
      <c r="BA45" s="1009"/>
      <c r="BB45" s="1009"/>
      <c r="BC45" s="1009"/>
      <c r="BD45" s="1009"/>
      <c r="BE45" s="1009"/>
      <c r="BF45" s="1009"/>
      <c r="BG45" s="1009"/>
      <c r="BH45" s="1010"/>
      <c r="BO45" s="238"/>
    </row>
    <row r="46" spans="2:82" ht="11.25" customHeight="1">
      <c r="B46" s="224"/>
      <c r="AJ46" s="239"/>
      <c r="AK46" s="239"/>
      <c r="AL46" s="239"/>
      <c r="AM46" s="239"/>
      <c r="AN46" s="239"/>
      <c r="AO46" s="239"/>
      <c r="AP46" s="239"/>
    </row>
    <row r="47" spans="2:82" ht="21" customHeight="1">
      <c r="B47" s="1016" t="s">
        <v>2311</v>
      </c>
      <c r="C47" s="1016"/>
      <c r="D47" s="1016"/>
      <c r="E47" s="1016"/>
      <c r="F47" s="1016"/>
      <c r="G47" s="1016"/>
      <c r="H47" s="1016"/>
      <c r="I47" s="1016"/>
      <c r="J47" s="1016"/>
      <c r="K47" s="1016"/>
      <c r="L47" s="1016"/>
      <c r="M47" s="1016"/>
      <c r="N47" s="1016"/>
      <c r="O47" s="1016"/>
      <c r="P47" s="1016"/>
      <c r="Q47" s="1016"/>
      <c r="R47" s="1016"/>
      <c r="S47" s="1016"/>
      <c r="T47" s="1016"/>
      <c r="U47" s="1016"/>
      <c r="V47" s="1016"/>
      <c r="W47" s="1016"/>
      <c r="X47" s="1016"/>
      <c r="Y47" s="1016"/>
      <c r="Z47" s="1016"/>
      <c r="AA47" s="1016"/>
      <c r="AB47" s="1016"/>
      <c r="AC47" s="1016"/>
      <c r="AD47" s="1016"/>
      <c r="AE47" s="1016"/>
      <c r="AF47" s="1016"/>
      <c r="AG47" s="1016"/>
      <c r="AH47" s="1016"/>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8"/>
      <c r="C48" s="1079"/>
      <c r="D48" s="1079"/>
      <c r="E48" s="1079"/>
      <c r="F48" s="1080"/>
      <c r="G48" s="1029" t="str">
        <f>IF(F15=4,"R6.4～R6.5",IF(F15=5,"R6.5",""))</f>
        <v>R6.4～R6.5</v>
      </c>
      <c r="H48" s="1029"/>
      <c r="I48" s="1029"/>
      <c r="J48" s="1029"/>
      <c r="K48" s="1029"/>
      <c r="L48" s="1029"/>
      <c r="M48" s="1029"/>
      <c r="N48" s="1029"/>
      <c r="O48" s="1029"/>
      <c r="P48" s="1029"/>
      <c r="Q48" s="1029"/>
      <c r="R48" s="1029"/>
      <c r="S48" s="1029"/>
      <c r="T48" s="1029"/>
      <c r="U48" s="1029"/>
      <c r="V48" s="1029"/>
      <c r="W48" s="1029"/>
      <c r="X48" s="1029"/>
      <c r="Y48" s="1029"/>
      <c r="Z48" s="1029"/>
      <c r="AA48" s="1026" t="s">
        <v>12</v>
      </c>
      <c r="AB48" s="1027"/>
      <c r="AC48" s="1029" t="str">
        <f>IF(OR(F15=4,F15=5),"R6.6","R"&amp;D15&amp;"."&amp;F15)&amp;"～R"&amp;K15&amp;"."&amp;M15</f>
        <v>R6.6～R7.3</v>
      </c>
      <c r="AD48" s="1029"/>
      <c r="AE48" s="1029"/>
      <c r="AF48" s="1029"/>
      <c r="AG48" s="1029"/>
      <c r="AH48" s="1029"/>
      <c r="AS48" s="1020" t="str">
        <f>IFERROR(IF(AND(OR(AP58=1,AP58=2),OR(AP59=1,AP59=2),OR(AP60=1,AP60=2)),"処遇加算Ⅰ",IF(AND(OR(AP58=1,AP58=2),OR(AP59=1,AP59=2),OR(AP60=0,AP60=3)),"処遇加算Ⅱ",IF(OR(OR(AP58=1,AP58=2),OR(AP59=1,AP59=2)),"処遇加算Ⅲ",""))),"")</f>
        <v/>
      </c>
      <c r="AT48" s="1020"/>
      <c r="AU48" s="1020"/>
      <c r="AV48" s="1020"/>
      <c r="AW48" s="1020" t="str">
        <f>IFERROR(IF(AND(AP61=1,AP62=1,AP63=1),"特定加算Ⅰ",IF(AND(AP61=1,AP62=2,AP63=1),"特定加算Ⅱ",IF(OR(AP61=2,AP62=2,AP63=2),"特定加算なし",""))),"")</f>
        <v>特定加算なし</v>
      </c>
      <c r="AX48" s="1020"/>
      <c r="AY48" s="1020"/>
      <c r="AZ48" s="1020"/>
      <c r="BA48" s="1020" t="str">
        <f>IFERROR(IF(OR(L9="ベア加算",AND(L9="ベア加算なし",AP57=1)),"ベア加算",IF(AP57=2,"ベア加算なし","")),"")</f>
        <v/>
      </c>
      <c r="BB48" s="1020"/>
      <c r="BC48" s="1020"/>
      <c r="BD48" s="1020"/>
      <c r="BE48" s="1144" t="str">
        <f>AS48&amp;AW48&amp;BA48</f>
        <v>特定加算なし</v>
      </c>
      <c r="BF48" s="1144"/>
      <c r="BG48" s="1144"/>
      <c r="BH48" s="1144"/>
      <c r="BI48" s="1144"/>
      <c r="BJ48" s="1144"/>
      <c r="BK48" s="1144"/>
      <c r="BL48" s="1144"/>
      <c r="BM48" s="1144"/>
      <c r="BN48" s="1144"/>
      <c r="BO48" s="1144"/>
      <c r="BP48" s="1144"/>
      <c r="BQ48" s="241"/>
      <c r="BR48" s="241"/>
      <c r="BS48" s="241"/>
      <c r="BT48" s="241"/>
      <c r="BU48" s="241"/>
      <c r="BV48" s="241"/>
      <c r="BW48" s="241"/>
      <c r="BX48" s="241"/>
      <c r="BY48" s="241"/>
      <c r="BZ48" s="241"/>
      <c r="CD48" s="242"/>
    </row>
    <row r="49" spans="2:82" ht="18" customHeight="1">
      <c r="B49" s="1081" t="s">
        <v>2158</v>
      </c>
      <c r="C49" s="1082"/>
      <c r="D49" s="1082"/>
      <c r="E49" s="1082"/>
      <c r="F49" s="1083"/>
      <c r="G49" s="1030" t="str">
        <f>IFERROR(IF(AND(OR(AH58=1,AH58=2),OR(AH59=1,AH59=2),OR(AH60=1,AH60=2)),"処遇加算Ⅰ",IF(AND(OR(AH58=1,AH58=2),OR(AH59=1,AH59=2),OR(AH60=0,AH60=3)),"処遇加算Ⅱ",IF(OR(OR(AH58=1,AH58=2),OR(AH59=1,AH59=2)),"処遇加算Ⅲ",""))),"")</f>
        <v/>
      </c>
      <c r="H49" s="1031"/>
      <c r="I49" s="1031"/>
      <c r="J49" s="1031"/>
      <c r="K49" s="1032"/>
      <c r="L49" s="1030" t="str">
        <f>IFERROR(IF(G9="","",IF(AND(AH61=1,AH62=1,AH63=1),"特定加算Ⅰ",IF(AND(AH61=1,AH62=2,AH63=1),"特定加算Ⅱ",IF(OR(AH61=2,AH62=2,AH63=2),"特定加算なし","")))),"")</f>
        <v/>
      </c>
      <c r="M49" s="1031"/>
      <c r="N49" s="1031"/>
      <c r="O49" s="1031"/>
      <c r="P49" s="1073"/>
      <c r="Q49" s="1074" t="str">
        <f>IFERROR(IF(OR(L9="ベア加算",AND(L9="ベア加算なし",AH57=1)),"ベア加算",IF(AH57=2,"ベア加算なし","")),"")</f>
        <v/>
      </c>
      <c r="R49" s="1031"/>
      <c r="S49" s="1031"/>
      <c r="T49" s="1031"/>
      <c r="U49" s="1073"/>
      <c r="V49" s="1075" t="s">
        <v>10</v>
      </c>
      <c r="W49" s="1076"/>
      <c r="X49" s="1076"/>
      <c r="Y49" s="1076"/>
      <c r="Z49" s="1076"/>
      <c r="AA49" s="1028"/>
      <c r="AB49" s="1028"/>
      <c r="AC49" s="1171" t="str">
        <f>IFERROR(VLOOKUP(BE48,【参考】数式用2!E6:F23,2,FALSE),"")</f>
        <v/>
      </c>
      <c r="AD49" s="1172"/>
      <c r="AE49" s="1172"/>
      <c r="AF49" s="1172"/>
      <c r="AG49" s="1172"/>
      <c r="AH49" s="1173"/>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81" t="s">
        <v>2159</v>
      </c>
      <c r="C50" s="1082"/>
      <c r="D50" s="1082"/>
      <c r="E50" s="1082"/>
      <c r="F50" s="1083"/>
      <c r="G50" s="1087" t="str">
        <f>IFERROR(VLOOKUP(Y5,【参考】数式用!$A$5:$J$27,MATCH(G49,【参考】数式用!$B$4:$J$4,0)+1,0),"")</f>
        <v/>
      </c>
      <c r="H50" s="1088"/>
      <c r="I50" s="1088"/>
      <c r="J50" s="1088"/>
      <c r="K50" s="1089"/>
      <c r="L50" s="1087" t="str">
        <f>IFERROR(VLOOKUP(Y5,【参考】数式用!$A$5:$J$27,MATCH(L49,【参考】数式用!$B$4:$J$4,0)+1,0),"")</f>
        <v/>
      </c>
      <c r="M50" s="1088"/>
      <c r="N50" s="1088"/>
      <c r="O50" s="1088"/>
      <c r="P50" s="1090"/>
      <c r="Q50" s="1091" t="str">
        <f>IFERROR(VLOOKUP(Y5,【参考】数式用!$A$5:$J$27,MATCH(Q49,【参考】数式用!$B$4:$J$4,0)+1,0),"")</f>
        <v/>
      </c>
      <c r="R50" s="1088"/>
      <c r="S50" s="1088"/>
      <c r="T50" s="1088"/>
      <c r="U50" s="1090"/>
      <c r="V50" s="1021">
        <f>SUM(G50,L50,Q50)</f>
        <v>0</v>
      </c>
      <c r="W50" s="1022"/>
      <c r="X50" s="1022"/>
      <c r="Y50" s="1022"/>
      <c r="Z50" s="1022"/>
      <c r="AA50" s="1028"/>
      <c r="AB50" s="1028"/>
      <c r="AC50" s="1023" t="str">
        <f>IFERROR(VLOOKUP(Y5,【参考】数式用!$A$5:$AB$27,MATCH(AC49,【参考】数式用!$B$4:$AB$4,0)+1,FALSE),"")</f>
        <v/>
      </c>
      <c r="AD50" s="1024"/>
      <c r="AE50" s="1024"/>
      <c r="AF50" s="1024"/>
      <c r="AG50" s="1024"/>
      <c r="AH50" s="1025"/>
      <c r="AS50" s="1019" t="s">
        <v>2190</v>
      </c>
      <c r="AT50" s="1019"/>
      <c r="AU50" s="1019"/>
      <c r="AV50" s="1019"/>
      <c r="AW50" s="1019" t="s">
        <v>2191</v>
      </c>
      <c r="AX50" s="1019"/>
      <c r="AY50" s="1019"/>
      <c r="AZ50" s="1019"/>
      <c r="BA50" s="1019" t="s">
        <v>13</v>
      </c>
      <c r="BB50" s="1019"/>
      <c r="BC50" s="1019"/>
      <c r="BD50" s="1019"/>
      <c r="BE50" s="1019" t="s">
        <v>2192</v>
      </c>
      <c r="BF50" s="1019"/>
      <c r="BG50" s="1019"/>
      <c r="BH50" s="1019"/>
      <c r="BI50" s="1019" t="s">
        <v>2195</v>
      </c>
      <c r="BJ50" s="1019"/>
      <c r="BK50" s="1019"/>
      <c r="BL50" s="1019"/>
      <c r="BM50" s="241"/>
      <c r="BN50" s="1019" t="s">
        <v>2194</v>
      </c>
      <c r="BO50" s="1019"/>
      <c r="BP50" s="1019"/>
      <c r="BQ50" s="1019"/>
      <c r="BR50" s="1019"/>
      <c r="BS50" s="1019"/>
      <c r="BT50" s="241"/>
      <c r="BV50" s="983" t="s">
        <v>2197</v>
      </c>
      <c r="BW50" s="984"/>
      <c r="BX50" s="984"/>
      <c r="BY50" s="984"/>
      <c r="BZ50" s="984"/>
      <c r="CA50" s="985"/>
      <c r="CD50" s="242"/>
    </row>
    <row r="51" spans="2:82" ht="17.25" customHeight="1">
      <c r="B51" s="1084" t="s">
        <v>2288</v>
      </c>
      <c r="C51" s="1085"/>
      <c r="D51" s="1085"/>
      <c r="E51" s="1085"/>
      <c r="F51" s="1086"/>
      <c r="G51" s="1015" t="str">
        <f>IFERROR(ROUNDDOWN(ROUND(AM5*G50,0)*P5,0)*H53,"")</f>
        <v/>
      </c>
      <c r="H51" s="1015"/>
      <c r="I51" s="1015"/>
      <c r="J51" s="1015"/>
      <c r="K51" s="148" t="s">
        <v>2283</v>
      </c>
      <c r="L51" s="1070" t="str">
        <f>IFERROR(ROUNDDOWN(ROUND(AM5*L50,0)*P5,0)*H53,"")</f>
        <v/>
      </c>
      <c r="M51" s="1015"/>
      <c r="N51" s="1015"/>
      <c r="O51" s="1015"/>
      <c r="P51" s="148" t="s">
        <v>2283</v>
      </c>
      <c r="Q51" s="1070" t="str">
        <f>IFERROR(ROUNDDOWN(ROUND(AM5*Q50,0)*P5,0)*H53,"")</f>
        <v/>
      </c>
      <c r="R51" s="1015"/>
      <c r="S51" s="1015"/>
      <c r="T51" s="1015"/>
      <c r="U51" s="149" t="s">
        <v>2283</v>
      </c>
      <c r="V51" s="1071">
        <f>IFERROR(SUM(G51,L51,Q51),"")</f>
        <v>0</v>
      </c>
      <c r="W51" s="1072"/>
      <c r="X51" s="1072"/>
      <c r="Y51" s="1072"/>
      <c r="Z51" s="150" t="s">
        <v>2283</v>
      </c>
      <c r="AB51" s="151"/>
      <c r="AC51" s="1070" t="str">
        <f>IFERROR(ROUNDDOWN(ROUND(AM5*AC50,0)*P5,0)*AD53,"")</f>
        <v/>
      </c>
      <c r="AD51" s="1015"/>
      <c r="AE51" s="1015"/>
      <c r="AF51" s="1015"/>
      <c r="AG51" s="1015"/>
      <c r="AH51" s="149" t="s">
        <v>2283</v>
      </c>
      <c r="AS51" s="1018" t="str">
        <f>IFERROR(ROUNDDOWN(ROUND(AM5*(G50-B10),0)*P5,0)*H53,"")</f>
        <v/>
      </c>
      <c r="AT51" s="1018"/>
      <c r="AU51" s="1018"/>
      <c r="AV51" s="1018"/>
      <c r="AW51" s="1018" t="str">
        <f>IFERROR(ROUNDDOWN(ROUND(AM5*(L50-G10),0)*P5,0)*H53,"")</f>
        <v/>
      </c>
      <c r="AX51" s="1018"/>
      <c r="AY51" s="1018"/>
      <c r="AZ51" s="1018"/>
      <c r="BA51" s="1018" t="str">
        <f>IFERROR(ROUNDDOWN(ROUND(AM5*(Q50-L10),0)*P5,0)*H53,"")</f>
        <v/>
      </c>
      <c r="BB51" s="1018"/>
      <c r="BC51" s="1018"/>
      <c r="BD51" s="1018"/>
      <c r="BE51" s="1018" t="str">
        <f>IFERROR(ROUNDDOWN(ROUND(AM5*(AC50-Q10),0)*P5,0)*AD53,"")</f>
        <v/>
      </c>
      <c r="BF51" s="1018"/>
      <c r="BG51" s="1018"/>
      <c r="BH51" s="1018"/>
      <c r="BI51" s="1018">
        <f>SUM(AS51:BH51)</f>
        <v>0</v>
      </c>
      <c r="BJ51" s="1018"/>
      <c r="BK51" s="1018"/>
      <c r="BL51" s="1018"/>
      <c r="BM51" s="241"/>
      <c r="BN51" s="1018" t="str">
        <f>IFERROR(ROUNDDOWN(ROUNDDOWN(ROUND(AM5*(VLOOKUP(Y5,【参考】数式用!$A$5:$AB$27,14,FALSE)),0)*P5,0)*AD53*0.5,0),"")</f>
        <v/>
      </c>
      <c r="BO51" s="1018"/>
      <c r="BP51" s="1018"/>
      <c r="BQ51" s="1018"/>
      <c r="BR51" s="1018"/>
      <c r="BS51" s="1018"/>
      <c r="BT51" s="241"/>
      <c r="BV51" s="986">
        <f>IF(AND(Q49="ベア加算なし",BA48="ベア加算"),ROUNDDOWN(ROUND(AM5*VLOOKUP(Y5,【参考】数式用!$A$5:$AB$27,9,FALSE),0)*P5,0)*AD53,0)</f>
        <v>0</v>
      </c>
      <c r="BW51" s="987"/>
      <c r="BX51" s="987"/>
      <c r="BY51" s="987"/>
      <c r="BZ51" s="987"/>
      <c r="CA51" s="988"/>
      <c r="CD51" s="242"/>
    </row>
    <row r="52" spans="2:82" ht="13.5" customHeight="1">
      <c r="B52" s="1084"/>
      <c r="C52" s="1085"/>
      <c r="D52" s="1085"/>
      <c r="E52" s="1085"/>
      <c r="F52" s="1086"/>
      <c r="G52" s="1150" t="str">
        <f>IFERROR("("&amp;TEXT(G51/H53,"#,##0円")&amp;"/月)","")</f>
        <v/>
      </c>
      <c r="H52" s="1017"/>
      <c r="I52" s="1017"/>
      <c r="J52" s="1017"/>
      <c r="K52" s="1017"/>
      <c r="L52" s="1017" t="str">
        <f>IFERROR("("&amp;TEXT(L51/H53,"#,##0円")&amp;"/月)","")</f>
        <v/>
      </c>
      <c r="M52" s="1017"/>
      <c r="N52" s="1017"/>
      <c r="O52" s="1017"/>
      <c r="P52" s="1017"/>
      <c r="Q52" s="1017" t="str">
        <f>IFERROR("("&amp;TEXT(Q51/H53,"#,##0円")&amp;"/月)","")</f>
        <v/>
      </c>
      <c r="R52" s="1017"/>
      <c r="S52" s="1017"/>
      <c r="T52" s="1017"/>
      <c r="U52" s="1017"/>
      <c r="V52" s="1017" t="str">
        <f>IFERROR("("&amp;TEXT(V51/H53,"#,##0円")&amp;"/月)","")</f>
        <v>(0円/月)</v>
      </c>
      <c r="W52" s="1017"/>
      <c r="X52" s="1017"/>
      <c r="Y52" s="1017"/>
      <c r="Z52" s="1017"/>
      <c r="AB52" s="151"/>
      <c r="AC52" s="1169" t="str">
        <f>IFERROR("("&amp;TEXT(AC51/AD53,"#,##0円")&amp;"/月)","")</f>
        <v/>
      </c>
      <c r="AD52" s="1170"/>
      <c r="AE52" s="1170"/>
      <c r="AF52" s="1170"/>
      <c r="AG52" s="1170"/>
      <c r="AH52" s="1150"/>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4" t="s">
        <v>239</v>
      </c>
      <c r="V56" s="1144"/>
      <c r="W56" s="1144"/>
      <c r="X56" s="1144"/>
      <c r="Y56" s="1144"/>
      <c r="Z56" s="1144"/>
      <c r="AA56" s="245"/>
      <c r="AB56" s="249"/>
      <c r="AC56" s="1144" t="str">
        <f>IF(F15=4,"R6.4～R6.5",IF(F15=5,"R6.5",""))</f>
        <v>R6.4～R6.5</v>
      </c>
      <c r="AD56" s="1144"/>
      <c r="AE56" s="1144"/>
      <c r="AF56" s="1144"/>
      <c r="AG56" s="1144"/>
      <c r="AH56" s="1144"/>
      <c r="AI56" s="250"/>
      <c r="AJ56" s="249"/>
      <c r="AK56" s="1144" t="str">
        <f>IF(OR(F15=4,F15=5),"R6.6","R"&amp;D15&amp;"."&amp;F15)&amp;"～R"&amp;K15&amp;"."&amp;M15</f>
        <v>R6.6～R7.3</v>
      </c>
      <c r="AL56" s="1144"/>
      <c r="AM56" s="1144"/>
      <c r="AN56" s="1144"/>
      <c r="AO56" s="1144"/>
      <c r="AP56" s="1144"/>
      <c r="AQ56" s="245"/>
      <c r="AR56" s="245"/>
      <c r="AS56" s="1168" t="s">
        <v>2404</v>
      </c>
      <c r="AT56" s="1168"/>
      <c r="AU56" s="1168"/>
      <c r="AV56" s="1168"/>
      <c r="AW56" s="1168" t="s">
        <v>2403</v>
      </c>
      <c r="AX56" s="1168"/>
      <c r="AY56" s="1168"/>
      <c r="AZ56" s="1168"/>
    </row>
    <row r="57" spans="2:82" ht="15.95" customHeight="1">
      <c r="U57" s="1019" t="s">
        <v>2198</v>
      </c>
      <c r="V57" s="1019"/>
      <c r="W57" s="1019"/>
      <c r="X57" s="1019"/>
      <c r="Y57" s="1019"/>
      <c r="Z57" s="527" t="str">
        <f>IF(AND(B9&lt;&gt;"処遇加算なし",F15=4),IF(V21="✓",1,IF(V22="✓",2,"")),"")</f>
        <v/>
      </c>
      <c r="AA57" s="245"/>
      <c r="AB57" s="249"/>
      <c r="AC57" s="1019" t="s">
        <v>2198</v>
      </c>
      <c r="AD57" s="1019"/>
      <c r="AE57" s="1019"/>
      <c r="AF57" s="1019"/>
      <c r="AG57" s="1019"/>
      <c r="AH57" s="170">
        <f>IF(AND(F15&lt;&gt;4,F15&lt;&gt;5),0,IF(AT8="○",1,0))</f>
        <v>0</v>
      </c>
      <c r="AI57" s="253"/>
      <c r="AJ57" s="249"/>
      <c r="AK57" s="1019" t="s">
        <v>2198</v>
      </c>
      <c r="AL57" s="1019"/>
      <c r="AM57" s="1019"/>
      <c r="AN57" s="1019"/>
      <c r="AO57" s="1019"/>
      <c r="AP57" s="170">
        <f>IF(AT8="○",1,0)</f>
        <v>0</v>
      </c>
      <c r="AQ57" s="245"/>
      <c r="AR57" s="245"/>
      <c r="AS57" s="1181"/>
      <c r="AT57" s="1181"/>
      <c r="AU57" s="1181"/>
      <c r="AV57" s="1181"/>
      <c r="AW57" s="1174"/>
      <c r="AX57" s="1174"/>
      <c r="AY57" s="1174"/>
      <c r="AZ57" s="1174"/>
      <c r="BD57" s="251"/>
      <c r="BF57" s="251"/>
      <c r="BG57" s="251"/>
      <c r="BH57" s="251"/>
      <c r="BI57" s="251"/>
      <c r="BJ57" s="251"/>
      <c r="BK57" s="251"/>
      <c r="BL57" s="251"/>
      <c r="BM57" s="251"/>
      <c r="BN57" s="251"/>
      <c r="BO57" s="251"/>
      <c r="BP57" s="251"/>
      <c r="BQ57" s="251"/>
      <c r="BR57" s="251"/>
      <c r="BS57" s="251"/>
      <c r="BT57" s="251"/>
      <c r="BV57" s="254"/>
    </row>
    <row r="58" spans="2:82" ht="15.95" customHeight="1">
      <c r="U58" s="1143" t="s">
        <v>2199</v>
      </c>
      <c r="V58" s="1143"/>
      <c r="W58" s="1143"/>
      <c r="X58" s="1143"/>
      <c r="Y58" s="1143"/>
      <c r="Z58" s="527" t="str">
        <f>IF(AND(B9&lt;&gt;"処遇加算なし",F15=4),IF(V24="✓",1,IF(V25="✓",2,IF(V26="✓",3,""))),"")</f>
        <v/>
      </c>
      <c r="AA58" s="245"/>
      <c r="AB58" s="249"/>
      <c r="AC58" s="1143" t="s">
        <v>2199</v>
      </c>
      <c r="AD58" s="1143"/>
      <c r="AE58" s="1143"/>
      <c r="AF58" s="1143"/>
      <c r="AG58" s="1143"/>
      <c r="AH58" s="170">
        <f>IF(AND(F15&lt;&gt;4,F15&lt;&gt;5),0,IF(AU8="○",1,3))</f>
        <v>3</v>
      </c>
      <c r="AI58" s="253"/>
      <c r="AJ58" s="249"/>
      <c r="AK58" s="1143" t="s">
        <v>2199</v>
      </c>
      <c r="AL58" s="1143"/>
      <c r="AM58" s="1143"/>
      <c r="AN58" s="1143"/>
      <c r="AO58" s="1143"/>
      <c r="AP58" s="170">
        <f>IF(AU8="○",1,3)</f>
        <v>3</v>
      </c>
      <c r="AQ58" s="245"/>
      <c r="AR58" s="245"/>
      <c r="AS58" s="1019" t="str">
        <f>IF(OR(AND(Z58=1,AH58=3),AND(Z58=1,AP58=3),AND(Z58=2,AH58=3,AH59=3),AND(Z58=2,AP58=3,AP59=3)),"○","")</f>
        <v/>
      </c>
      <c r="AT58" s="1019"/>
      <c r="AU58" s="1019"/>
      <c r="AV58" s="1019"/>
      <c r="AW58" s="1019" t="str">
        <f>IF(OR(AND(Z58=1,AH58=2),AND(Z58=1,AP58=2),AND(Z58=2,AH58=2,AH59=2),AND(Z58=2,AP58=2,AP59=2)),"○","")</f>
        <v/>
      </c>
      <c r="AX58" s="1019"/>
      <c r="AY58" s="1019"/>
      <c r="AZ58" s="1019"/>
      <c r="BD58" s="251"/>
      <c r="BF58" s="251"/>
      <c r="BG58" s="251"/>
      <c r="BH58" s="251"/>
      <c r="BI58" s="251"/>
      <c r="BJ58" s="251"/>
      <c r="BK58" s="251"/>
      <c r="BL58" s="251"/>
      <c r="BM58" s="251"/>
      <c r="BN58" s="251"/>
      <c r="BO58" s="251"/>
      <c r="BP58" s="251"/>
      <c r="BQ58" s="251"/>
      <c r="BR58" s="251"/>
      <c r="BS58" s="251"/>
      <c r="BT58" s="251"/>
      <c r="BV58" s="254"/>
    </row>
    <row r="59" spans="2:82" ht="15.95" customHeight="1">
      <c r="U59" s="1143" t="s">
        <v>2200</v>
      </c>
      <c r="V59" s="1143"/>
      <c r="W59" s="1143"/>
      <c r="X59" s="1143"/>
      <c r="Y59" s="1143"/>
      <c r="Z59" s="527" t="str">
        <f>IF(AND(B9&lt;&gt;"処遇加算なし",F15=4),IF(V28="✓",1,IF(V29="✓",2,IF(V30="✓",3,""))),"")</f>
        <v/>
      </c>
      <c r="AA59" s="245"/>
      <c r="AB59" s="249"/>
      <c r="AC59" s="1143" t="s">
        <v>2200</v>
      </c>
      <c r="AD59" s="1143"/>
      <c r="AE59" s="1143"/>
      <c r="AF59" s="1143"/>
      <c r="AG59" s="1143"/>
      <c r="AH59" s="170">
        <f>IF(AND(F15&lt;&gt;4,F15&lt;&gt;5),0,IF(AV8="○",1,3))</f>
        <v>3</v>
      </c>
      <c r="AI59" s="253"/>
      <c r="AJ59" s="249"/>
      <c r="AK59" s="1143" t="s">
        <v>2200</v>
      </c>
      <c r="AL59" s="1143"/>
      <c r="AM59" s="1143"/>
      <c r="AN59" s="1143"/>
      <c r="AO59" s="1143"/>
      <c r="AP59" s="170">
        <f>IF(AV8="○",1,3)</f>
        <v>3</v>
      </c>
      <c r="AQ59" s="245"/>
      <c r="AR59" s="245"/>
      <c r="AS59" s="1019" t="str">
        <f>IF(OR(AND(Z59=1,AH59=3),AND(Z59=1,AP59=3),AND(Z59=2,AH58=3,AH59=3),AND(Z59=2,AP58=3,AP59=3)),"○","")</f>
        <v/>
      </c>
      <c r="AT59" s="1019"/>
      <c r="AU59" s="1019"/>
      <c r="AV59" s="1019"/>
      <c r="AW59" s="1019" t="str">
        <f>IF(OR(AND(Z59=1,AH58=2),AND(Z59=1,AP58=2),AND(Z59=2,AH58=2,AH59=2),AND(Z59=2,AP58=2,AP59=2)),"○","")</f>
        <v/>
      </c>
      <c r="AX59" s="1019"/>
      <c r="AY59" s="1019"/>
      <c r="AZ59" s="1019"/>
      <c r="BD59" s="251"/>
      <c r="BF59" s="251"/>
      <c r="BG59" s="251"/>
      <c r="BH59" s="251"/>
      <c r="BI59" s="251"/>
      <c r="BJ59" s="251"/>
      <c r="BK59" s="251"/>
      <c r="BL59" s="251"/>
      <c r="BM59" s="251"/>
      <c r="BN59" s="251"/>
      <c r="BO59" s="251"/>
      <c r="BP59" s="251"/>
      <c r="BQ59" s="251"/>
      <c r="BR59" s="251"/>
      <c r="BS59" s="251"/>
      <c r="BT59" s="251"/>
      <c r="BV59" s="254"/>
    </row>
    <row r="60" spans="2:82" ht="15.95" customHeight="1">
      <c r="U60" s="1143" t="s">
        <v>2201</v>
      </c>
      <c r="V60" s="1143"/>
      <c r="W60" s="1143"/>
      <c r="X60" s="1143"/>
      <c r="Y60" s="1143"/>
      <c r="Z60" s="527" t="str">
        <f>IF(AND(B9&lt;&gt;"処遇加算なし",F15=4),IF(V32="✓",1,IF(V33="✓",2,"")),"")</f>
        <v/>
      </c>
      <c r="AA60" s="245"/>
      <c r="AB60" s="249"/>
      <c r="AC60" s="1143" t="s">
        <v>2201</v>
      </c>
      <c r="AD60" s="1143"/>
      <c r="AE60" s="1143"/>
      <c r="AF60" s="1143"/>
      <c r="AG60" s="1143"/>
      <c r="AH60" s="170">
        <f>IF(AND(F15&lt;&gt;4,F15&lt;&gt;5),0,IF(AW8="○",1,3))</f>
        <v>3</v>
      </c>
      <c r="AI60" s="253"/>
      <c r="AJ60" s="249"/>
      <c r="AK60" s="1143" t="s">
        <v>2201</v>
      </c>
      <c r="AL60" s="1143"/>
      <c r="AM60" s="1143"/>
      <c r="AN60" s="1143"/>
      <c r="AO60" s="1143"/>
      <c r="AP60" s="170">
        <f>IF(AW8="○",1,3)</f>
        <v>3</v>
      </c>
      <c r="AQ60" s="245"/>
      <c r="AR60" s="245"/>
      <c r="AS60" s="1175" t="str">
        <f>IF(OR(AND(Z60=1,AH60=3),AND(Z60=1,AP60=3)),"○","")</f>
        <v/>
      </c>
      <c r="AT60" s="1175"/>
      <c r="AU60" s="1175"/>
      <c r="AV60" s="1175"/>
      <c r="AW60" s="1175" t="str">
        <f>IF(OR(AND(Z60=1,AH60=2),AND(Z60=1,AP60=2)),"○","")</f>
        <v/>
      </c>
      <c r="AX60" s="1175"/>
      <c r="AY60" s="1175"/>
      <c r="AZ60" s="1175"/>
      <c r="BD60" s="251"/>
      <c r="BF60" s="251"/>
      <c r="BG60" s="251"/>
      <c r="BH60" s="251"/>
      <c r="BI60" s="251"/>
      <c r="BJ60" s="251"/>
      <c r="BK60" s="251"/>
      <c r="BL60" s="251"/>
      <c r="BM60" s="251"/>
      <c r="BN60" s="251"/>
      <c r="BO60" s="251"/>
      <c r="BP60" s="251"/>
      <c r="BQ60" s="251"/>
      <c r="BR60" s="251"/>
      <c r="BS60" s="251"/>
      <c r="BT60" s="251"/>
      <c r="BV60" s="254"/>
    </row>
    <row r="61" spans="2:82" ht="15.95" customHeight="1">
      <c r="U61" s="1143" t="s">
        <v>2202</v>
      </c>
      <c r="V61" s="1143"/>
      <c r="W61" s="1143"/>
      <c r="X61" s="1143"/>
      <c r="Y61" s="1143"/>
      <c r="Z61" s="527" t="str">
        <f>IF(AND(B9&lt;&gt;"処遇加算なし",F15=4),IF(V36="✓",1,IF(V37="✓",2,"")),"")</f>
        <v/>
      </c>
      <c r="AA61" s="245"/>
      <c r="AB61" s="249"/>
      <c r="AC61" s="1143" t="s">
        <v>2202</v>
      </c>
      <c r="AD61" s="1143"/>
      <c r="AE61" s="1143"/>
      <c r="AF61" s="1143"/>
      <c r="AG61" s="1143"/>
      <c r="AH61" s="170">
        <f>IF(AND(F15&lt;&gt;4,F15&lt;&gt;5),0,IF(AX8="○",1,2))</f>
        <v>2</v>
      </c>
      <c r="AI61" s="253"/>
      <c r="AJ61" s="249"/>
      <c r="AK61" s="1143" t="s">
        <v>2202</v>
      </c>
      <c r="AL61" s="1143"/>
      <c r="AM61" s="1143"/>
      <c r="AN61" s="1143"/>
      <c r="AO61" s="1143"/>
      <c r="AP61" s="170">
        <f>IF(AX8="○",1,2)</f>
        <v>2</v>
      </c>
      <c r="AQ61" s="245"/>
      <c r="AR61" s="245"/>
      <c r="AS61" s="1019" t="str">
        <f>IF(OR(AND(Z61=1,AH61=2),AND(Z61=1,AP61=2)),"○","")</f>
        <v/>
      </c>
      <c r="AT61" s="1019"/>
      <c r="AU61" s="1019"/>
      <c r="AV61" s="1019"/>
      <c r="AW61" s="1176" t="str">
        <f>IF(OR((AD61-AL61)&lt;0,(AD61-AT61)&lt;0),"!","")</f>
        <v/>
      </c>
      <c r="AX61" s="1176"/>
      <c r="AY61" s="1176"/>
      <c r="AZ61" s="1176"/>
      <c r="BD61" s="251"/>
      <c r="BF61" s="251"/>
      <c r="BG61" s="251"/>
      <c r="BH61" s="251"/>
      <c r="BI61" s="251"/>
      <c r="BJ61" s="251"/>
      <c r="BK61" s="251"/>
      <c r="BL61" s="251"/>
      <c r="BM61" s="251"/>
      <c r="BN61" s="251"/>
      <c r="BO61" s="251"/>
      <c r="BP61" s="251"/>
      <c r="BQ61" s="251"/>
      <c r="BR61" s="251"/>
      <c r="BS61" s="251"/>
      <c r="BT61" s="251"/>
      <c r="BV61" s="254"/>
    </row>
    <row r="62" spans="2:82" ht="15.95" customHeight="1">
      <c r="U62" s="1143" t="s">
        <v>2203</v>
      </c>
      <c r="V62" s="1143"/>
      <c r="W62" s="1143"/>
      <c r="X62" s="1143"/>
      <c r="Y62" s="1143"/>
      <c r="Z62" s="527" t="str">
        <f>IF(AND(B9&lt;&gt;"処遇加算なし",F15=4),IF(V40="✓",1,IF(V41="✓",2,"")),"")</f>
        <v/>
      </c>
      <c r="AA62" s="245"/>
      <c r="AB62" s="249"/>
      <c r="AC62" s="1143" t="s">
        <v>2203</v>
      </c>
      <c r="AD62" s="1143"/>
      <c r="AE62" s="1143"/>
      <c r="AF62" s="1143"/>
      <c r="AG62" s="1143"/>
      <c r="AH62" s="170">
        <f>IF(AND(F15&lt;&gt;4,F15&lt;&gt;5),0,IF(AY8="○",1,2))</f>
        <v>2</v>
      </c>
      <c r="AI62" s="253"/>
      <c r="AJ62" s="249"/>
      <c r="AK62" s="1143" t="s">
        <v>2203</v>
      </c>
      <c r="AL62" s="1143"/>
      <c r="AM62" s="1143"/>
      <c r="AN62" s="1143"/>
      <c r="AO62" s="1143"/>
      <c r="AP62" s="170">
        <f>IF(AY8="○",1,2)</f>
        <v>2</v>
      </c>
      <c r="AQ62" s="245"/>
      <c r="AR62" s="245"/>
      <c r="AS62" s="1019" t="str">
        <f>IF(OR(AND(Z62=1,AH62=2),AND(Z62=1,AP62=2)),"○","")</f>
        <v/>
      </c>
      <c r="AT62" s="1019"/>
      <c r="AU62" s="1019"/>
      <c r="AV62" s="1019"/>
      <c r="AW62" s="1176" t="str">
        <f>IF(OR((AD62-AL62)&lt;0,(AD62-AT62)&lt;0),"!","")</f>
        <v/>
      </c>
      <c r="AX62" s="1176"/>
      <c r="AY62" s="1176"/>
      <c r="AZ62" s="1176"/>
      <c r="BD62" s="251"/>
      <c r="BF62" s="251"/>
      <c r="BG62" s="251"/>
      <c r="BH62" s="251"/>
      <c r="BI62" s="251"/>
      <c r="BJ62" s="251"/>
      <c r="BK62" s="251"/>
      <c r="BL62" s="251"/>
      <c r="BM62" s="251"/>
      <c r="BN62" s="251"/>
      <c r="BO62" s="251"/>
      <c r="BP62" s="251"/>
      <c r="BQ62" s="251"/>
      <c r="BR62" s="251"/>
      <c r="BS62" s="251"/>
      <c r="BT62" s="251"/>
      <c r="BV62" s="254"/>
    </row>
    <row r="63" spans="2:82" ht="15.95" customHeight="1">
      <c r="U63" s="1019" t="s">
        <v>2204</v>
      </c>
      <c r="V63" s="1019"/>
      <c r="W63" s="1019"/>
      <c r="X63" s="1019"/>
      <c r="Y63" s="1019"/>
      <c r="Z63" s="527" t="str">
        <f>IF(AND(B9&lt;&gt;"処遇加算なし",F15=4),IF(V44="✓",1,IF(V45="✓",2,"")),"")</f>
        <v/>
      </c>
      <c r="AA63" s="245"/>
      <c r="AB63" s="249"/>
      <c r="AC63" s="1019" t="s">
        <v>2204</v>
      </c>
      <c r="AD63" s="1019"/>
      <c r="AE63" s="1019"/>
      <c r="AF63" s="1019"/>
      <c r="AG63" s="1019"/>
      <c r="AH63" s="170">
        <f>IF(AND(F15&lt;&gt;4,F15&lt;&gt;5),0,IF(AZ8="○",1,2))</f>
        <v>2</v>
      </c>
      <c r="AI63" s="253"/>
      <c r="AJ63" s="249"/>
      <c r="AK63" s="1019" t="s">
        <v>2204</v>
      </c>
      <c r="AL63" s="1019"/>
      <c r="AM63" s="1019"/>
      <c r="AN63" s="1019"/>
      <c r="AO63" s="1019"/>
      <c r="AP63" s="170">
        <f>IF(AZ8="○",1,2)</f>
        <v>2</v>
      </c>
      <c r="AQ63" s="245"/>
      <c r="AR63" s="245"/>
      <c r="AS63" s="1019" t="str">
        <f>IF(OR(AND(Z63=1,AH63=2),AND(Z63=1,AP63=2)),"○","")</f>
        <v/>
      </c>
      <c r="AT63" s="1019"/>
      <c r="AU63" s="1019"/>
      <c r="AV63" s="1019"/>
      <c r="AW63" s="1176" t="str">
        <f>IF(OR((AD63-AL63)&lt;0,(AD63-AT63)&lt;0),"!","")</f>
        <v/>
      </c>
      <c r="AX63" s="1176"/>
      <c r="AY63" s="1176"/>
      <c r="AZ63" s="117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芳嵩</cp:lastModifiedBy>
  <cp:lastPrinted>2024-03-11T13:42:51Z</cp:lastPrinted>
  <dcterms:created xsi:type="dcterms:W3CDTF">2015-06-05T18:19:34Z</dcterms:created>
  <dcterms:modified xsi:type="dcterms:W3CDTF">2024-04-03T01:25:27Z</dcterms:modified>
</cp:coreProperties>
</file>